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lonnetapp01\TAD\TWM and allocations team\2023 TWM\Publication\Mini Model\"/>
    </mc:Choice>
  </mc:AlternateContent>
  <xr:revisionPtr revIDLastSave="0" documentId="13_ncr:1_{D114BFBD-A6D7-4A94-9941-192A4150ED6D}" xr6:coauthVersionLast="47" xr6:coauthVersionMax="47" xr10:uidLastSave="{00000000-0000-0000-0000-000000000000}"/>
  <bookViews>
    <workbookView xWindow="-110" yWindow="-110" windowWidth="22780" windowHeight="14540" firstSheet="1" activeTab="1" xr2:uid="{0893E285-0DBB-4960-A978-9E51D87B5395}"/>
  </bookViews>
  <sheets>
    <sheet name="Contents" sheetId="30" r:id="rId1"/>
    <sheet name="Overview" sheetId="7" r:id="rId2"/>
    <sheet name="Input Data" sheetId="1" r:id="rId3"/>
    <sheet name="Mainstream PGITT &amp; HPITT Target" sheetId="4" r:id="rId4"/>
    <sheet name="Primary" sheetId="5" r:id="rId5"/>
    <sheet name="Maths" sheetId="8" r:id="rId6"/>
    <sheet name="Biology" sheetId="11" r:id="rId7"/>
    <sheet name="Chemistry" sheetId="12" r:id="rId8"/>
    <sheet name="Physics" sheetId="10" r:id="rId9"/>
    <sheet name="Computing" sheetId="13" r:id="rId10"/>
    <sheet name="English" sheetId="15" r:id="rId11"/>
    <sheet name="Classics" sheetId="16" r:id="rId12"/>
    <sheet name="Modern Languages" sheetId="17" r:id="rId13"/>
    <sheet name="Geography" sheetId="18" r:id="rId14"/>
    <sheet name="History " sheetId="20" r:id="rId15"/>
    <sheet name="Art &amp; Design" sheetId="21" r:id="rId16"/>
    <sheet name="Business Studies" sheetId="22" r:id="rId17"/>
    <sheet name="Design &amp; Technology" sheetId="23" r:id="rId18"/>
    <sheet name="Drama" sheetId="24" r:id="rId19"/>
    <sheet name="Music" sheetId="25" r:id="rId20"/>
    <sheet name="Others" sheetId="26" r:id="rId21"/>
    <sheet name="Physical Education" sheetId="27" r:id="rId22"/>
    <sheet name="Religious Education" sheetId="28" r:id="rId2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1" i="8" l="1"/>
  <c r="Q20" i="5"/>
  <c r="R38" i="5" l="1"/>
  <c r="S38" i="5"/>
  <c r="R39" i="5"/>
  <c r="S39" i="5"/>
  <c r="O38" i="5"/>
  <c r="P38" i="5"/>
  <c r="Q38" i="5"/>
  <c r="O39" i="5"/>
  <c r="P39" i="5"/>
  <c r="Q39" i="5"/>
  <c r="R20" i="5"/>
  <c r="S20" i="5"/>
  <c r="S21" i="5" s="1"/>
  <c r="R23" i="5"/>
  <c r="S23" i="5"/>
  <c r="P20" i="5"/>
  <c r="P23" i="5"/>
  <c r="Q23" i="5"/>
  <c r="M9" i="5"/>
  <c r="N9" i="5"/>
  <c r="O9" i="5"/>
  <c r="P9" i="5"/>
  <c r="Q21" i="5" s="1"/>
  <c r="Q9" i="5"/>
  <c r="R9" i="5"/>
  <c r="S9" i="5"/>
  <c r="R38" i="28"/>
  <c r="S38" i="28"/>
  <c r="R39" i="28"/>
  <c r="S39" i="28"/>
  <c r="Q38" i="28"/>
  <c r="Q39" i="28"/>
  <c r="R20" i="28"/>
  <c r="S20" i="28"/>
  <c r="R21" i="28"/>
  <c r="R23" i="28"/>
  <c r="S23" i="28"/>
  <c r="Q20" i="28"/>
  <c r="Q23" i="28"/>
  <c r="P9" i="28"/>
  <c r="P10" i="28" s="1"/>
  <c r="Q9" i="28"/>
  <c r="R9" i="28"/>
  <c r="S9" i="28"/>
  <c r="P20" i="28"/>
  <c r="P23" i="28"/>
  <c r="P30" i="28"/>
  <c r="P36" i="28" s="1"/>
  <c r="P31" i="28"/>
  <c r="P37" i="28" s="1"/>
  <c r="P38" i="28"/>
  <c r="P39" i="28"/>
  <c r="R38" i="27"/>
  <c r="S38" i="27"/>
  <c r="R39" i="27"/>
  <c r="S39" i="27"/>
  <c r="Q38" i="27"/>
  <c r="Q39" i="27"/>
  <c r="R20" i="27"/>
  <c r="R21" i="27" s="1"/>
  <c r="S20" i="27"/>
  <c r="R23" i="27"/>
  <c r="R24" i="27" s="1"/>
  <c r="S23" i="27"/>
  <c r="S24" i="27" s="1"/>
  <c r="Q20" i="27"/>
  <c r="Q23" i="27"/>
  <c r="P9" i="27"/>
  <c r="P10" i="27" s="1"/>
  <c r="Q9" i="27"/>
  <c r="R9" i="27"/>
  <c r="S9" i="27"/>
  <c r="P20" i="27"/>
  <c r="P23" i="27"/>
  <c r="P30" i="27"/>
  <c r="P36" i="27" s="1"/>
  <c r="P31" i="27"/>
  <c r="P37" i="27" s="1"/>
  <c r="P38" i="27"/>
  <c r="P39" i="27"/>
  <c r="R38" i="26"/>
  <c r="S38" i="26"/>
  <c r="R39" i="26"/>
  <c r="S39" i="26"/>
  <c r="Q38" i="26"/>
  <c r="Q39" i="26"/>
  <c r="R20" i="26"/>
  <c r="S20" i="26"/>
  <c r="R21" i="26"/>
  <c r="R23" i="26"/>
  <c r="R24" i="26" s="1"/>
  <c r="S23" i="26"/>
  <c r="S24" i="26" s="1"/>
  <c r="Q20" i="26"/>
  <c r="Q23" i="26"/>
  <c r="P9" i="26"/>
  <c r="P10" i="26" s="1"/>
  <c r="Q9" i="26"/>
  <c r="R9" i="26"/>
  <c r="S9" i="26"/>
  <c r="P20" i="26"/>
  <c r="P23" i="26"/>
  <c r="P30" i="26"/>
  <c r="P36" i="26" s="1"/>
  <c r="P31" i="26"/>
  <c r="P37" i="26" s="1"/>
  <c r="P38" i="26"/>
  <c r="P39" i="26"/>
  <c r="R38" i="25"/>
  <c r="S38" i="25"/>
  <c r="R39" i="25"/>
  <c r="S39" i="25"/>
  <c r="Q38" i="25"/>
  <c r="Q39" i="25"/>
  <c r="R20" i="25"/>
  <c r="S20" i="25"/>
  <c r="R21" i="25"/>
  <c r="R23" i="25"/>
  <c r="S23" i="25"/>
  <c r="Q20" i="25"/>
  <c r="Q23" i="25"/>
  <c r="P9" i="25"/>
  <c r="P10" i="25" s="1"/>
  <c r="Q9" i="25"/>
  <c r="R9" i="25"/>
  <c r="S21" i="25" s="1"/>
  <c r="S9" i="25"/>
  <c r="P20" i="25"/>
  <c r="P23" i="25"/>
  <c r="P30" i="25"/>
  <c r="P36" i="25" s="1"/>
  <c r="P31" i="25"/>
  <c r="P37" i="25" s="1"/>
  <c r="P38" i="25"/>
  <c r="P39" i="25"/>
  <c r="R38" i="24"/>
  <c r="S38" i="24"/>
  <c r="R39" i="24"/>
  <c r="S39" i="24"/>
  <c r="Q38" i="24"/>
  <c r="Q39" i="24"/>
  <c r="R20" i="24"/>
  <c r="S20" i="24"/>
  <c r="R21" i="24"/>
  <c r="R23" i="24"/>
  <c r="S23" i="24"/>
  <c r="Q20" i="24"/>
  <c r="Q23" i="24"/>
  <c r="Q24" i="24" s="1"/>
  <c r="P9" i="24"/>
  <c r="P10" i="24" s="1"/>
  <c r="Q9" i="24"/>
  <c r="R9" i="24"/>
  <c r="S21" i="24" s="1"/>
  <c r="S9" i="24"/>
  <c r="P20" i="24"/>
  <c r="P23" i="24"/>
  <c r="P30" i="24"/>
  <c r="P38" i="24"/>
  <c r="P39" i="24"/>
  <c r="R38" i="23"/>
  <c r="S38" i="23"/>
  <c r="R39" i="23"/>
  <c r="S39" i="23"/>
  <c r="Q38" i="23"/>
  <c r="Q39" i="23"/>
  <c r="R20" i="23"/>
  <c r="S20" i="23"/>
  <c r="R23" i="23"/>
  <c r="S23" i="23"/>
  <c r="S24" i="23" s="1"/>
  <c r="Q20" i="23"/>
  <c r="Q21" i="23" s="1"/>
  <c r="Q23" i="23"/>
  <c r="P9" i="23"/>
  <c r="P10" i="23" s="1"/>
  <c r="Q9" i="23"/>
  <c r="R9" i="23"/>
  <c r="S9" i="23"/>
  <c r="P20" i="23"/>
  <c r="P23" i="23"/>
  <c r="P30" i="23"/>
  <c r="P36" i="23" s="1"/>
  <c r="P38" i="23"/>
  <c r="P39" i="23"/>
  <c r="R38" i="22"/>
  <c r="S38" i="22"/>
  <c r="R39" i="22"/>
  <c r="S39" i="22"/>
  <c r="Q38" i="22"/>
  <c r="Q39" i="22"/>
  <c r="R20" i="22"/>
  <c r="S20" i="22"/>
  <c r="R23" i="22"/>
  <c r="R24" i="22" s="1"/>
  <c r="S23" i="22"/>
  <c r="Q20" i="22"/>
  <c r="Q23" i="22"/>
  <c r="P9" i="22"/>
  <c r="Q24" i="22" s="1"/>
  <c r="Q9" i="22"/>
  <c r="R9" i="22"/>
  <c r="S9" i="22"/>
  <c r="P20" i="22"/>
  <c r="P23" i="22"/>
  <c r="P30" i="22"/>
  <c r="P38" i="22"/>
  <c r="P39" i="22"/>
  <c r="R38" i="21"/>
  <c r="S38" i="21"/>
  <c r="R39" i="21"/>
  <c r="S39" i="21"/>
  <c r="Q38" i="21"/>
  <c r="Q39" i="21"/>
  <c r="R20" i="21"/>
  <c r="S20" i="21"/>
  <c r="R23" i="21"/>
  <c r="S23" i="21"/>
  <c r="Q20" i="21"/>
  <c r="Q23" i="21"/>
  <c r="P9" i="21"/>
  <c r="Q9" i="21"/>
  <c r="R9" i="21"/>
  <c r="S9" i="21"/>
  <c r="P20" i="21"/>
  <c r="P23" i="21"/>
  <c r="P30" i="21"/>
  <c r="P38" i="21"/>
  <c r="P39" i="21"/>
  <c r="R38" i="20"/>
  <c r="S38" i="20"/>
  <c r="R39" i="20"/>
  <c r="S39" i="20"/>
  <c r="Q38" i="20"/>
  <c r="Q39" i="20"/>
  <c r="R20" i="20"/>
  <c r="S20" i="20"/>
  <c r="R23" i="20"/>
  <c r="S23" i="20"/>
  <c r="S24" i="20" s="1"/>
  <c r="Q20" i="20"/>
  <c r="Q23" i="20"/>
  <c r="P9" i="20"/>
  <c r="Q9" i="20"/>
  <c r="R9" i="20"/>
  <c r="S9" i="20"/>
  <c r="P20" i="20"/>
  <c r="P23" i="20"/>
  <c r="P30" i="20"/>
  <c r="P38" i="20"/>
  <c r="P39" i="20"/>
  <c r="R38" i="18"/>
  <c r="S38" i="18"/>
  <c r="R39" i="18"/>
  <c r="S39" i="18"/>
  <c r="Q38" i="18"/>
  <c r="Q39" i="18"/>
  <c r="R20" i="18"/>
  <c r="S20" i="18"/>
  <c r="R23" i="18"/>
  <c r="S23" i="18"/>
  <c r="S24" i="18" s="1"/>
  <c r="Q20" i="18"/>
  <c r="Q23" i="18"/>
  <c r="P9" i="18"/>
  <c r="P10" i="18" s="1"/>
  <c r="Q9" i="18"/>
  <c r="R9" i="18"/>
  <c r="S9" i="18"/>
  <c r="P20" i="18"/>
  <c r="P23" i="18"/>
  <c r="P30" i="18"/>
  <c r="P38" i="18"/>
  <c r="P39" i="18"/>
  <c r="R38" i="17"/>
  <c r="S38" i="17"/>
  <c r="R39" i="17"/>
  <c r="S39" i="17"/>
  <c r="Q38" i="17"/>
  <c r="Q39" i="17"/>
  <c r="R20" i="17"/>
  <c r="S20" i="17"/>
  <c r="R23" i="17"/>
  <c r="S23" i="17"/>
  <c r="Q20" i="17"/>
  <c r="Q23" i="17"/>
  <c r="P9" i="17"/>
  <c r="P10" i="17" s="1"/>
  <c r="Q9" i="17"/>
  <c r="R9" i="17"/>
  <c r="S21" i="17" s="1"/>
  <c r="S9" i="17"/>
  <c r="P20" i="17"/>
  <c r="P23" i="17"/>
  <c r="P30" i="17"/>
  <c r="P36" i="17" s="1"/>
  <c r="P38" i="17"/>
  <c r="P39" i="17"/>
  <c r="R38" i="16"/>
  <c r="S38" i="16"/>
  <c r="R39" i="16"/>
  <c r="S39" i="16"/>
  <c r="R20" i="16"/>
  <c r="S20" i="16"/>
  <c r="R23" i="16"/>
  <c r="S23" i="16"/>
  <c r="P9" i="16"/>
  <c r="Q9" i="16"/>
  <c r="R9" i="16"/>
  <c r="S9" i="16"/>
  <c r="Q10" i="16"/>
  <c r="R25" i="16" s="1"/>
  <c r="P20" i="16"/>
  <c r="Q20" i="16"/>
  <c r="P23" i="16"/>
  <c r="Q23" i="16"/>
  <c r="P30" i="16"/>
  <c r="P36" i="16" s="1"/>
  <c r="P31" i="16"/>
  <c r="P37" i="16" s="1"/>
  <c r="P38" i="16"/>
  <c r="Q38" i="16"/>
  <c r="P39" i="16"/>
  <c r="Q39" i="16"/>
  <c r="R38" i="15"/>
  <c r="S38" i="15"/>
  <c r="R39" i="15"/>
  <c r="S39" i="15"/>
  <c r="Q38" i="15"/>
  <c r="Q39" i="15"/>
  <c r="R20" i="15"/>
  <c r="S20" i="15"/>
  <c r="R23" i="15"/>
  <c r="S23" i="15"/>
  <c r="Q20" i="15"/>
  <c r="Q22" i="15" s="1"/>
  <c r="Q21" i="15"/>
  <c r="Q23" i="15"/>
  <c r="Q25" i="15" s="1"/>
  <c r="P9" i="15"/>
  <c r="P10" i="15" s="1"/>
  <c r="Q9" i="15"/>
  <c r="R21" i="15" s="1"/>
  <c r="R9" i="15"/>
  <c r="S9" i="15"/>
  <c r="P20" i="15"/>
  <c r="P23" i="15"/>
  <c r="P30" i="15"/>
  <c r="P36" i="15" s="1"/>
  <c r="P38" i="15"/>
  <c r="P39" i="15"/>
  <c r="R38" i="13"/>
  <c r="S38" i="13"/>
  <c r="R39" i="13"/>
  <c r="S39" i="13"/>
  <c r="Q38" i="13"/>
  <c r="Q39" i="13"/>
  <c r="R20" i="13"/>
  <c r="S20" i="13"/>
  <c r="R21" i="13"/>
  <c r="R23" i="13"/>
  <c r="S23" i="13"/>
  <c r="Q20" i="13"/>
  <c r="Q21" i="13" s="1"/>
  <c r="Q22" i="13"/>
  <c r="Q23" i="13"/>
  <c r="Q24" i="13" s="1"/>
  <c r="P9" i="13"/>
  <c r="P10" i="13" s="1"/>
  <c r="Q9" i="13"/>
  <c r="R9" i="13"/>
  <c r="S9" i="13"/>
  <c r="P20" i="13"/>
  <c r="P23" i="13"/>
  <c r="P30" i="13"/>
  <c r="P36" i="13" s="1"/>
  <c r="P38" i="13"/>
  <c r="P39" i="13"/>
  <c r="R38" i="10"/>
  <c r="S38" i="10"/>
  <c r="R39" i="10"/>
  <c r="S39" i="10"/>
  <c r="Q38" i="10"/>
  <c r="Q39" i="10"/>
  <c r="P30" i="10"/>
  <c r="P31" i="10" s="1"/>
  <c r="P37" i="10" s="1"/>
  <c r="P9" i="10"/>
  <c r="P10" i="10" s="1"/>
  <c r="Q9" i="10"/>
  <c r="R9" i="10"/>
  <c r="S9" i="10"/>
  <c r="P23" i="10"/>
  <c r="Q23" i="10"/>
  <c r="R23" i="10"/>
  <c r="R24" i="10" s="1"/>
  <c r="S23" i="10"/>
  <c r="P20" i="10"/>
  <c r="Q20" i="10"/>
  <c r="R20" i="10"/>
  <c r="S20" i="10"/>
  <c r="P38" i="10"/>
  <c r="P39" i="10"/>
  <c r="E38" i="12"/>
  <c r="F38" i="12"/>
  <c r="G38" i="12"/>
  <c r="H38" i="12"/>
  <c r="I38" i="12"/>
  <c r="J38" i="12"/>
  <c r="K38" i="12"/>
  <c r="L38" i="12"/>
  <c r="M38" i="12"/>
  <c r="N38" i="12"/>
  <c r="O38" i="12"/>
  <c r="P38" i="12"/>
  <c r="Q38" i="12"/>
  <c r="R38" i="12"/>
  <c r="S38" i="12"/>
  <c r="O9" i="12"/>
  <c r="P9" i="12"/>
  <c r="Q9" i="12"/>
  <c r="R9" i="12"/>
  <c r="S9" i="12"/>
  <c r="P23" i="12"/>
  <c r="Q23" i="12"/>
  <c r="R23" i="12"/>
  <c r="S23" i="12"/>
  <c r="P20" i="12"/>
  <c r="Q20" i="12"/>
  <c r="R20" i="12"/>
  <c r="S20" i="12"/>
  <c r="R39" i="12"/>
  <c r="S39" i="12"/>
  <c r="Q39" i="12"/>
  <c r="P30" i="12"/>
  <c r="P36" i="12" s="1"/>
  <c r="P39" i="12"/>
  <c r="R38" i="11"/>
  <c r="S38" i="11"/>
  <c r="R39" i="11"/>
  <c r="S39" i="11"/>
  <c r="Q38" i="11"/>
  <c r="Q39" i="11"/>
  <c r="P23" i="11"/>
  <c r="Q23" i="11"/>
  <c r="R23" i="11"/>
  <c r="S23" i="11"/>
  <c r="S24" i="11" s="1"/>
  <c r="P20" i="11"/>
  <c r="Q20" i="11"/>
  <c r="Q21" i="11" s="1"/>
  <c r="R20" i="11"/>
  <c r="R21" i="11" s="1"/>
  <c r="S20" i="11"/>
  <c r="S21" i="11" s="1"/>
  <c r="P9" i="11"/>
  <c r="Q9" i="11"/>
  <c r="R9" i="11"/>
  <c r="S9" i="11"/>
  <c r="P10" i="11"/>
  <c r="P30" i="11"/>
  <c r="P36" i="11" s="1"/>
  <c r="P31" i="11"/>
  <c r="P37" i="11" s="1"/>
  <c r="P38" i="11"/>
  <c r="P39" i="11"/>
  <c r="D50" i="8"/>
  <c r="O39" i="8"/>
  <c r="P39" i="8"/>
  <c r="Q39" i="8"/>
  <c r="R39" i="8"/>
  <c r="S39" i="8"/>
  <c r="P38" i="8"/>
  <c r="Q38" i="8"/>
  <c r="R38" i="8"/>
  <c r="S38" i="8"/>
  <c r="O23" i="8"/>
  <c r="P23" i="8"/>
  <c r="Q23" i="8"/>
  <c r="R23" i="8"/>
  <c r="S23" i="8"/>
  <c r="P20" i="8"/>
  <c r="Q20" i="8"/>
  <c r="R20" i="8"/>
  <c r="S20" i="8"/>
  <c r="P9" i="8"/>
  <c r="P10" i="8" s="1"/>
  <c r="Q22" i="8" s="1"/>
  <c r="Q9" i="8"/>
  <c r="R9" i="8"/>
  <c r="S9" i="8"/>
  <c r="P30" i="8"/>
  <c r="P36" i="8" s="1"/>
  <c r="D69" i="5"/>
  <c r="D50" i="5"/>
  <c r="E50" i="5"/>
  <c r="F50" i="5"/>
  <c r="P30" i="5"/>
  <c r="P36" i="5" s="1"/>
  <c r="P31" i="5"/>
  <c r="P37" i="5" s="1"/>
  <c r="S21" i="13" l="1"/>
  <c r="P31" i="12"/>
  <c r="P37" i="12" s="1"/>
  <c r="P36" i="10"/>
  <c r="P40" i="10" s="1"/>
  <c r="S21" i="15"/>
  <c r="Q25" i="17"/>
  <c r="Q21" i="21"/>
  <c r="S21" i="23"/>
  <c r="P31" i="15"/>
  <c r="P37" i="15" s="1"/>
  <c r="P41" i="15" s="1"/>
  <c r="Q24" i="15"/>
  <c r="P31" i="17"/>
  <c r="P37" i="17" s="1"/>
  <c r="R24" i="12"/>
  <c r="R24" i="11"/>
  <c r="Q21" i="20"/>
  <c r="S24" i="21"/>
  <c r="Q21" i="24"/>
  <c r="Q17" i="24" s="1"/>
  <c r="Q22" i="27"/>
  <c r="P10" i="22"/>
  <c r="Q25" i="22" s="1"/>
  <c r="Q24" i="11"/>
  <c r="P24" i="12"/>
  <c r="R21" i="10"/>
  <c r="S24" i="16"/>
  <c r="R24" i="21"/>
  <c r="S24" i="22"/>
  <c r="S24" i="24"/>
  <c r="S24" i="10"/>
  <c r="Q25" i="18"/>
  <c r="S24" i="15"/>
  <c r="P41" i="11"/>
  <c r="Q24" i="20"/>
  <c r="Q21" i="17"/>
  <c r="P40" i="27"/>
  <c r="Q22" i="17"/>
  <c r="P41" i="10"/>
  <c r="S24" i="17"/>
  <c r="R17" i="27"/>
  <c r="Q22" i="23"/>
  <c r="Q25" i="24"/>
  <c r="Q18" i="24" s="1"/>
  <c r="P31" i="8"/>
  <c r="P37" i="8" s="1"/>
  <c r="P41" i="8" s="1"/>
  <c r="S24" i="8"/>
  <c r="R24" i="17"/>
  <c r="R21" i="18"/>
  <c r="P10" i="20"/>
  <c r="R24" i="20"/>
  <c r="Q21" i="22"/>
  <c r="Q17" i="22" s="1"/>
  <c r="P40" i="11"/>
  <c r="P40" i="13"/>
  <c r="Q21" i="10"/>
  <c r="R24" i="18"/>
  <c r="R24" i="25"/>
  <c r="R17" i="25" s="1"/>
  <c r="Q24" i="8"/>
  <c r="P21" i="12"/>
  <c r="P17" i="12" s="1"/>
  <c r="Q24" i="10"/>
  <c r="Q25" i="13"/>
  <c r="R21" i="17"/>
  <c r="P10" i="21"/>
  <c r="Q22" i="21" s="1"/>
  <c r="Q22" i="24"/>
  <c r="Q25" i="25"/>
  <c r="Q25" i="26"/>
  <c r="Q25" i="27"/>
  <c r="Q25" i="28"/>
  <c r="Q18" i="28" s="1"/>
  <c r="S24" i="5"/>
  <c r="P41" i="27"/>
  <c r="P40" i="15"/>
  <c r="R24" i="8"/>
  <c r="Q24" i="21"/>
  <c r="R21" i="22"/>
  <c r="R17" i="22" s="1"/>
  <c r="P10" i="16"/>
  <c r="Q25" i="16" s="1"/>
  <c r="Q21" i="16"/>
  <c r="S21" i="26"/>
  <c r="S17" i="26" s="1"/>
  <c r="S21" i="27"/>
  <c r="S17" i="27" s="1"/>
  <c r="P36" i="20"/>
  <c r="P40" i="20" s="1"/>
  <c r="P31" i="20"/>
  <c r="P37" i="20" s="1"/>
  <c r="P41" i="20" s="1"/>
  <c r="Q25" i="11"/>
  <c r="Q24" i="27"/>
  <c r="R21" i="23"/>
  <c r="Q24" i="23"/>
  <c r="Q17" i="23" s="1"/>
  <c r="Q25" i="23"/>
  <c r="R21" i="5"/>
  <c r="P36" i="24"/>
  <c r="P40" i="24" s="1"/>
  <c r="P31" i="24"/>
  <c r="P37" i="24" s="1"/>
  <c r="P41" i="24" s="1"/>
  <c r="Q24" i="16"/>
  <c r="Q21" i="18"/>
  <c r="Q17" i="18" s="1"/>
  <c r="P41" i="28"/>
  <c r="S21" i="12"/>
  <c r="S24" i="13"/>
  <c r="S17" i="13" s="1"/>
  <c r="S21" i="16"/>
  <c r="S17" i="16" s="1"/>
  <c r="P41" i="26"/>
  <c r="P40" i="28"/>
  <c r="R22" i="16"/>
  <c r="R18" i="16" s="1"/>
  <c r="R21" i="16"/>
  <c r="Q24" i="25"/>
  <c r="Q21" i="26"/>
  <c r="Q17" i="26" s="1"/>
  <c r="P41" i="25"/>
  <c r="Q11" i="16"/>
  <c r="S17" i="17"/>
  <c r="P40" i="25"/>
  <c r="Q21" i="25"/>
  <c r="P36" i="21"/>
  <c r="P40" i="21" s="1"/>
  <c r="P31" i="21"/>
  <c r="P37" i="21" s="1"/>
  <c r="P41" i="21" s="1"/>
  <c r="P36" i="22"/>
  <c r="P40" i="22" s="1"/>
  <c r="P31" i="22"/>
  <c r="P37" i="22" s="1"/>
  <c r="P41" i="22" s="1"/>
  <c r="P40" i="16"/>
  <c r="Q24" i="28"/>
  <c r="Q22" i="10"/>
  <c r="Q24" i="26"/>
  <c r="Q21" i="28"/>
  <c r="R24" i="13"/>
  <c r="R17" i="13" s="1"/>
  <c r="P40" i="26"/>
  <c r="P41" i="16"/>
  <c r="P31" i="18"/>
  <c r="P37" i="18" s="1"/>
  <c r="P41" i="18" s="1"/>
  <c r="P36" i="18"/>
  <c r="P40" i="18" s="1"/>
  <c r="Q24" i="18"/>
  <c r="Q21" i="27"/>
  <c r="Q22" i="26"/>
  <c r="Q18" i="26" s="1"/>
  <c r="S21" i="20"/>
  <c r="S17" i="20" s="1"/>
  <c r="Q25" i="8"/>
  <c r="Q22" i="11"/>
  <c r="P31" i="13"/>
  <c r="P37" i="13" s="1"/>
  <c r="P41" i="13" s="1"/>
  <c r="S21" i="18"/>
  <c r="S17" i="18" s="1"/>
  <c r="R21" i="20"/>
  <c r="R17" i="20" s="1"/>
  <c r="R21" i="21"/>
  <c r="R17" i="21" s="1"/>
  <c r="S21" i="22"/>
  <c r="S17" i="22" s="1"/>
  <c r="S17" i="23"/>
  <c r="S21" i="28"/>
  <c r="Q22" i="28"/>
  <c r="R24" i="15"/>
  <c r="R17" i="15" s="1"/>
  <c r="R24" i="16"/>
  <c r="P40" i="17"/>
  <c r="Q24" i="17"/>
  <c r="R24" i="24"/>
  <c r="R17" i="24" s="1"/>
  <c r="S24" i="25"/>
  <c r="S17" i="25" s="1"/>
  <c r="S24" i="28"/>
  <c r="P41" i="17"/>
  <c r="R24" i="23"/>
  <c r="Q24" i="12"/>
  <c r="P31" i="23"/>
  <c r="P37" i="23" s="1"/>
  <c r="P41" i="23" s="1"/>
  <c r="R24" i="28"/>
  <c r="R17" i="28" s="1"/>
  <c r="P21" i="5"/>
  <c r="S21" i="21"/>
  <c r="S17" i="21" s="1"/>
  <c r="P40" i="23"/>
  <c r="P41" i="5"/>
  <c r="R24" i="5"/>
  <c r="P24" i="5"/>
  <c r="P40" i="5"/>
  <c r="S17" i="5"/>
  <c r="Q24" i="5"/>
  <c r="Q17" i="5" s="1"/>
  <c r="Q18" i="27"/>
  <c r="R17" i="26"/>
  <c r="Q22" i="25"/>
  <c r="S17" i="24"/>
  <c r="Q22" i="22"/>
  <c r="Q18" i="22" s="1"/>
  <c r="Q17" i="21"/>
  <c r="Q17" i="20"/>
  <c r="R17" i="18"/>
  <c r="Q22" i="18"/>
  <c r="Q18" i="18" s="1"/>
  <c r="Q22" i="16"/>
  <c r="Q18" i="16" s="1"/>
  <c r="Q18" i="15"/>
  <c r="Q17" i="15"/>
  <c r="Q18" i="13"/>
  <c r="Q17" i="13"/>
  <c r="Q25" i="10"/>
  <c r="Q18" i="10" s="1"/>
  <c r="S21" i="10"/>
  <c r="S17" i="10" s="1"/>
  <c r="R17" i="10"/>
  <c r="P41" i="12"/>
  <c r="P40" i="12"/>
  <c r="S24" i="12"/>
  <c r="Q21" i="12"/>
  <c r="P10" i="12"/>
  <c r="R21" i="12"/>
  <c r="R17" i="12" s="1"/>
  <c r="P40" i="8"/>
  <c r="Q19" i="24" l="1"/>
  <c r="Q19" i="26"/>
  <c r="R17" i="16"/>
  <c r="R19" i="16" s="1"/>
  <c r="Q17" i="27"/>
  <c r="Q17" i="16"/>
  <c r="Q19" i="16" s="1"/>
  <c r="Q17" i="12"/>
  <c r="S17" i="15"/>
  <c r="Q18" i="17"/>
  <c r="Q17" i="28"/>
  <c r="Q17" i="10"/>
  <c r="Q18" i="23"/>
  <c r="Q19" i="23"/>
  <c r="S17" i="28"/>
  <c r="Q17" i="25"/>
  <c r="Q25" i="21"/>
  <c r="Q18" i="21" s="1"/>
  <c r="Q19" i="21" s="1"/>
  <c r="Q19" i="22"/>
  <c r="R17" i="23"/>
  <c r="R17" i="5"/>
  <c r="Q18" i="25"/>
  <c r="Q17" i="17"/>
  <c r="R17" i="17"/>
  <c r="Q19" i="18"/>
  <c r="Q25" i="20"/>
  <c r="Q22" i="20"/>
  <c r="Q18" i="20" s="1"/>
  <c r="Q19" i="20" s="1"/>
  <c r="Q19" i="13"/>
  <c r="S17" i="12"/>
  <c r="Q19" i="15"/>
  <c r="P17" i="5"/>
  <c r="Q19" i="28"/>
  <c r="Q19" i="27"/>
  <c r="Q19" i="25"/>
  <c r="Q19" i="10"/>
  <c r="Q25" i="12"/>
  <c r="Q22" i="12"/>
  <c r="Q19" i="17" l="1"/>
  <c r="Q18" i="12"/>
  <c r="P10" i="5" l="1"/>
  <c r="Q22" i="5" s="1"/>
  <c r="O10" i="5"/>
  <c r="P22" i="5" l="1"/>
  <c r="P25" i="5"/>
  <c r="Q25" i="5"/>
  <c r="Q18" i="5" l="1"/>
  <c r="P18" i="5"/>
  <c r="D69" i="17"/>
  <c r="F30" i="28"/>
  <c r="F31" i="28" s="1"/>
  <c r="F37" i="28" s="1"/>
  <c r="G30" i="28"/>
  <c r="G31" i="28" s="1"/>
  <c r="G37" i="28" s="1"/>
  <c r="H30" i="28"/>
  <c r="H36" i="28" s="1"/>
  <c r="I30" i="28"/>
  <c r="I36" i="28" s="1"/>
  <c r="J30" i="28"/>
  <c r="J31" i="28" s="1"/>
  <c r="J37" i="28" s="1"/>
  <c r="K30" i="28"/>
  <c r="K36" i="28" s="1"/>
  <c r="L30" i="28"/>
  <c r="L31" i="28" s="1"/>
  <c r="L37" i="28" s="1"/>
  <c r="M30" i="28"/>
  <c r="M31" i="28" s="1"/>
  <c r="M37" i="28" s="1"/>
  <c r="N30" i="28"/>
  <c r="N31" i="28" s="1"/>
  <c r="N37" i="28" s="1"/>
  <c r="O30" i="28"/>
  <c r="O36" i="28" s="1"/>
  <c r="E30" i="28"/>
  <c r="E31" i="28" s="1"/>
  <c r="E37" i="28" s="1"/>
  <c r="F30" i="27"/>
  <c r="G30" i="27"/>
  <c r="G31" i="27" s="1"/>
  <c r="G37" i="27" s="1"/>
  <c r="H30" i="27"/>
  <c r="H31" i="27" s="1"/>
  <c r="H37" i="27" s="1"/>
  <c r="I30" i="27"/>
  <c r="I31" i="27" s="1"/>
  <c r="I37" i="27" s="1"/>
  <c r="J30" i="27"/>
  <c r="K30" i="27"/>
  <c r="K31" i="27" s="1"/>
  <c r="K37" i="27" s="1"/>
  <c r="L30" i="27"/>
  <c r="L36" i="27" s="1"/>
  <c r="M30" i="27"/>
  <c r="M31" i="27" s="1"/>
  <c r="M37" i="27" s="1"/>
  <c r="N30" i="27"/>
  <c r="N31" i="27" s="1"/>
  <c r="N37" i="27" s="1"/>
  <c r="O30" i="27"/>
  <c r="O31" i="27" s="1"/>
  <c r="O37" i="27" s="1"/>
  <c r="E30" i="27"/>
  <c r="E31" i="27" s="1"/>
  <c r="E37" i="27" s="1"/>
  <c r="F30" i="26"/>
  <c r="F31" i="26" s="1"/>
  <c r="F37" i="26" s="1"/>
  <c r="G30" i="26"/>
  <c r="H30" i="26"/>
  <c r="H31" i="26" s="1"/>
  <c r="H37" i="26" s="1"/>
  <c r="I30" i="26"/>
  <c r="I31" i="26" s="1"/>
  <c r="I37" i="26" s="1"/>
  <c r="J30" i="26"/>
  <c r="J31" i="26" s="1"/>
  <c r="J37" i="26" s="1"/>
  <c r="K30" i="26"/>
  <c r="K36" i="26" s="1"/>
  <c r="L30" i="26"/>
  <c r="L36" i="26" s="1"/>
  <c r="M30" i="26"/>
  <c r="M31" i="26" s="1"/>
  <c r="M37" i="26" s="1"/>
  <c r="N30" i="26"/>
  <c r="N31" i="26" s="1"/>
  <c r="N37" i="26" s="1"/>
  <c r="O30" i="26"/>
  <c r="O31" i="26" s="1"/>
  <c r="O37" i="26" s="1"/>
  <c r="E30" i="26"/>
  <c r="E31" i="26" s="1"/>
  <c r="E37" i="26" s="1"/>
  <c r="F30" i="25"/>
  <c r="F31" i="25" s="1"/>
  <c r="F37" i="25" s="1"/>
  <c r="G30" i="25"/>
  <c r="G31" i="25" s="1"/>
  <c r="G37" i="25" s="1"/>
  <c r="H30" i="25"/>
  <c r="H36" i="25" s="1"/>
  <c r="I30" i="25"/>
  <c r="I36" i="25" s="1"/>
  <c r="J30" i="25"/>
  <c r="J31" i="25" s="1"/>
  <c r="J37" i="25" s="1"/>
  <c r="K30" i="25"/>
  <c r="K36" i="25" s="1"/>
  <c r="L30" i="25"/>
  <c r="L36" i="25" s="1"/>
  <c r="M30" i="25"/>
  <c r="M31" i="25" s="1"/>
  <c r="M37" i="25" s="1"/>
  <c r="N30" i="25"/>
  <c r="N31" i="25" s="1"/>
  <c r="N37" i="25" s="1"/>
  <c r="O30" i="25"/>
  <c r="O31" i="25" s="1"/>
  <c r="O37" i="25" s="1"/>
  <c r="E30" i="25"/>
  <c r="E31" i="25" s="1"/>
  <c r="E37" i="25" s="1"/>
  <c r="F30" i="24"/>
  <c r="F31" i="24" s="1"/>
  <c r="F37" i="24" s="1"/>
  <c r="G30" i="24"/>
  <c r="G36" i="24" s="1"/>
  <c r="H30" i="24"/>
  <c r="H31" i="24" s="1"/>
  <c r="H37" i="24" s="1"/>
  <c r="I30" i="24"/>
  <c r="I36" i="24" s="1"/>
  <c r="J30" i="24"/>
  <c r="J36" i="24" s="1"/>
  <c r="K30" i="24"/>
  <c r="K36" i="24" s="1"/>
  <c r="L30" i="24"/>
  <c r="L36" i="24" s="1"/>
  <c r="M30" i="24"/>
  <c r="M31" i="24" s="1"/>
  <c r="M37" i="24" s="1"/>
  <c r="N30" i="24"/>
  <c r="N31" i="24" s="1"/>
  <c r="N37" i="24" s="1"/>
  <c r="O30" i="24"/>
  <c r="O36" i="24" s="1"/>
  <c r="E30" i="24"/>
  <c r="E31" i="24" s="1"/>
  <c r="E37" i="24" s="1"/>
  <c r="F30" i="23"/>
  <c r="F31" i="23" s="1"/>
  <c r="F37" i="23" s="1"/>
  <c r="G30" i="23"/>
  <c r="G31" i="23" s="1"/>
  <c r="G37" i="23" s="1"/>
  <c r="H30" i="23"/>
  <c r="H31" i="23" s="1"/>
  <c r="H37" i="23" s="1"/>
  <c r="I30" i="23"/>
  <c r="I31" i="23" s="1"/>
  <c r="I37" i="23" s="1"/>
  <c r="J30" i="23"/>
  <c r="J31" i="23" s="1"/>
  <c r="J37" i="23" s="1"/>
  <c r="K30" i="23"/>
  <c r="K31" i="23" s="1"/>
  <c r="K37" i="23" s="1"/>
  <c r="L30" i="23"/>
  <c r="L36" i="23" s="1"/>
  <c r="M30" i="23"/>
  <c r="M31" i="23" s="1"/>
  <c r="M37" i="23" s="1"/>
  <c r="N30" i="23"/>
  <c r="N31" i="23" s="1"/>
  <c r="N37" i="23" s="1"/>
  <c r="O30" i="23"/>
  <c r="O31" i="23" s="1"/>
  <c r="O37" i="23" s="1"/>
  <c r="E30" i="23"/>
  <c r="E31" i="23" s="1"/>
  <c r="E37" i="23" s="1"/>
  <c r="F30" i="22"/>
  <c r="F31" i="22" s="1"/>
  <c r="F37" i="22" s="1"/>
  <c r="G30" i="22"/>
  <c r="G36" i="22" s="1"/>
  <c r="H30" i="22"/>
  <c r="H31" i="22" s="1"/>
  <c r="H37" i="22" s="1"/>
  <c r="I30" i="22"/>
  <c r="I36" i="22" s="1"/>
  <c r="J30" i="22"/>
  <c r="J31" i="22" s="1"/>
  <c r="J37" i="22" s="1"/>
  <c r="K30" i="22"/>
  <c r="K36" i="22" s="1"/>
  <c r="L30" i="22"/>
  <c r="L36" i="22" s="1"/>
  <c r="M30" i="22"/>
  <c r="M31" i="22" s="1"/>
  <c r="M37" i="22" s="1"/>
  <c r="N30" i="22"/>
  <c r="N31" i="22" s="1"/>
  <c r="N37" i="22" s="1"/>
  <c r="O30" i="22"/>
  <c r="O31" i="22" s="1"/>
  <c r="O37" i="22" s="1"/>
  <c r="E30" i="22"/>
  <c r="E36" i="22" s="1"/>
  <c r="F30" i="21"/>
  <c r="F31" i="21" s="1"/>
  <c r="F37" i="21" s="1"/>
  <c r="G30" i="21"/>
  <c r="G31" i="21" s="1"/>
  <c r="G37" i="21" s="1"/>
  <c r="H30" i="21"/>
  <c r="H31" i="21" s="1"/>
  <c r="H37" i="21" s="1"/>
  <c r="I30" i="21"/>
  <c r="I36" i="21" s="1"/>
  <c r="J30" i="21"/>
  <c r="J36" i="21" s="1"/>
  <c r="K30" i="21"/>
  <c r="K31" i="21" s="1"/>
  <c r="K37" i="21" s="1"/>
  <c r="L30" i="21"/>
  <c r="L31" i="21" s="1"/>
  <c r="L37" i="21" s="1"/>
  <c r="M30" i="21"/>
  <c r="M31" i="21" s="1"/>
  <c r="M37" i="21" s="1"/>
  <c r="N30" i="21"/>
  <c r="N31" i="21" s="1"/>
  <c r="N37" i="21" s="1"/>
  <c r="O30" i="21"/>
  <c r="O31" i="21" s="1"/>
  <c r="O37" i="21" s="1"/>
  <c r="E30" i="21"/>
  <c r="E31" i="21" s="1"/>
  <c r="E37" i="21" s="1"/>
  <c r="F30" i="20"/>
  <c r="F36" i="20" s="1"/>
  <c r="G30" i="20"/>
  <c r="G36" i="20" s="1"/>
  <c r="H30" i="20"/>
  <c r="H36" i="20" s="1"/>
  <c r="I30" i="20"/>
  <c r="I31" i="20" s="1"/>
  <c r="I37" i="20" s="1"/>
  <c r="J30" i="20"/>
  <c r="J31" i="20" s="1"/>
  <c r="J37" i="20" s="1"/>
  <c r="K30" i="20"/>
  <c r="K36" i="20" s="1"/>
  <c r="L30" i="20"/>
  <c r="L36" i="20" s="1"/>
  <c r="M30" i="20"/>
  <c r="N30" i="20"/>
  <c r="N36" i="20" s="1"/>
  <c r="O30" i="20"/>
  <c r="O36" i="20" s="1"/>
  <c r="E30" i="20"/>
  <c r="E31" i="20" s="1"/>
  <c r="E37" i="20" s="1"/>
  <c r="F30" i="18"/>
  <c r="G30" i="18"/>
  <c r="H30" i="18"/>
  <c r="I30" i="18"/>
  <c r="J30" i="18"/>
  <c r="K30" i="18"/>
  <c r="L30" i="18"/>
  <c r="M30" i="18"/>
  <c r="N30" i="18"/>
  <c r="O30" i="18"/>
  <c r="E30" i="18"/>
  <c r="D58" i="28"/>
  <c r="D57" i="28"/>
  <c r="D50" i="28"/>
  <c r="E50" i="28"/>
  <c r="F50" i="28"/>
  <c r="D45" i="28"/>
  <c r="E39" i="28"/>
  <c r="F39" i="28"/>
  <c r="G39" i="28"/>
  <c r="H39" i="28"/>
  <c r="I39" i="28"/>
  <c r="J39" i="28"/>
  <c r="K39" i="28"/>
  <c r="L39" i="28"/>
  <c r="M39" i="28"/>
  <c r="N39" i="28"/>
  <c r="O39" i="28"/>
  <c r="E38" i="28"/>
  <c r="F38" i="28"/>
  <c r="G38" i="28"/>
  <c r="H38" i="28"/>
  <c r="I38" i="28"/>
  <c r="J38" i="28"/>
  <c r="K38" i="28"/>
  <c r="L38" i="28"/>
  <c r="M38" i="28"/>
  <c r="N38" i="28"/>
  <c r="O38" i="28"/>
  <c r="E23" i="28"/>
  <c r="F23" i="28"/>
  <c r="G23" i="28"/>
  <c r="H23" i="28"/>
  <c r="I23" i="28"/>
  <c r="J23" i="28"/>
  <c r="K23" i="28"/>
  <c r="L23" i="28"/>
  <c r="M23" i="28"/>
  <c r="N23" i="28"/>
  <c r="O23" i="28"/>
  <c r="E20" i="28"/>
  <c r="F20" i="28"/>
  <c r="G20" i="28"/>
  <c r="H20" i="28"/>
  <c r="I20" i="28"/>
  <c r="J20" i="28"/>
  <c r="K20" i="28"/>
  <c r="L20" i="28"/>
  <c r="M20" i="28"/>
  <c r="N20" i="28"/>
  <c r="O20" i="28"/>
  <c r="Q10" i="28"/>
  <c r="R10" i="28"/>
  <c r="D9" i="28"/>
  <c r="D10" i="28" s="1"/>
  <c r="E9" i="28"/>
  <c r="E10" i="28" s="1"/>
  <c r="F9" i="28"/>
  <c r="F10" i="28" s="1"/>
  <c r="G22" i="28" s="1"/>
  <c r="G9" i="28"/>
  <c r="G10" i="28" s="1"/>
  <c r="H9" i="28"/>
  <c r="H10" i="28" s="1"/>
  <c r="I9" i="28"/>
  <c r="J9" i="28"/>
  <c r="K9" i="28"/>
  <c r="K10" i="28" s="1"/>
  <c r="L9" i="28"/>
  <c r="L10" i="28" s="1"/>
  <c r="M9" i="28"/>
  <c r="M10" i="28" s="1"/>
  <c r="N9" i="28"/>
  <c r="N10" i="28" s="1"/>
  <c r="O22" i="28" s="1"/>
  <c r="O9" i="28"/>
  <c r="D69" i="28"/>
  <c r="D56" i="28"/>
  <c r="D6" i="28"/>
  <c r="D58" i="27"/>
  <c r="D57" i="27"/>
  <c r="D50" i="27"/>
  <c r="E50" i="27"/>
  <c r="F50" i="27"/>
  <c r="D45" i="27"/>
  <c r="E39" i="27"/>
  <c r="F39" i="27"/>
  <c r="G39" i="27"/>
  <c r="H39" i="27"/>
  <c r="I39" i="27"/>
  <c r="J39" i="27"/>
  <c r="K39" i="27"/>
  <c r="L39" i="27"/>
  <c r="M39" i="27"/>
  <c r="N39" i="27"/>
  <c r="O39" i="27"/>
  <c r="E38" i="27"/>
  <c r="F38" i="27"/>
  <c r="G38" i="27"/>
  <c r="H38" i="27"/>
  <c r="I38" i="27"/>
  <c r="J38" i="27"/>
  <c r="K38" i="27"/>
  <c r="L38" i="27"/>
  <c r="M38" i="27"/>
  <c r="N38" i="27"/>
  <c r="O38" i="27"/>
  <c r="E23" i="27"/>
  <c r="F23" i="27"/>
  <c r="G23" i="27"/>
  <c r="H23" i="27"/>
  <c r="I23" i="27"/>
  <c r="J23" i="27"/>
  <c r="K23" i="27"/>
  <c r="L23" i="27"/>
  <c r="M23" i="27"/>
  <c r="N23" i="27"/>
  <c r="O23" i="27"/>
  <c r="E20" i="27"/>
  <c r="F20" i="27"/>
  <c r="G20" i="27"/>
  <c r="H20" i="27"/>
  <c r="I20" i="27"/>
  <c r="J20" i="27"/>
  <c r="K20" i="27"/>
  <c r="L20" i="27"/>
  <c r="M20" i="27"/>
  <c r="N20" i="27"/>
  <c r="O20" i="27"/>
  <c r="Q10" i="27"/>
  <c r="R10" i="27"/>
  <c r="D9" i="27"/>
  <c r="D10" i="27" s="1"/>
  <c r="E9" i="27"/>
  <c r="E10" i="27" s="1"/>
  <c r="F9" i="27"/>
  <c r="F10" i="27" s="1"/>
  <c r="G9" i="27"/>
  <c r="G10" i="27" s="1"/>
  <c r="H9" i="27"/>
  <c r="H10" i="27" s="1"/>
  <c r="I9" i="27"/>
  <c r="I10" i="27" s="1"/>
  <c r="J9" i="27"/>
  <c r="K21" i="27" s="1"/>
  <c r="K9" i="27"/>
  <c r="L9" i="27"/>
  <c r="L10" i="27" s="1"/>
  <c r="M9" i="27"/>
  <c r="M10" i="27" s="1"/>
  <c r="N9" i="27"/>
  <c r="N10" i="27" s="1"/>
  <c r="O9" i="27"/>
  <c r="D69" i="27"/>
  <c r="D56" i="27"/>
  <c r="J36" i="27"/>
  <c r="J31" i="27"/>
  <c r="J37" i="27" s="1"/>
  <c r="F31" i="27"/>
  <c r="F37" i="27" s="1"/>
  <c r="D6" i="27"/>
  <c r="D58" i="26"/>
  <c r="D57" i="26"/>
  <c r="D50" i="26"/>
  <c r="E50" i="26"/>
  <c r="F50" i="26"/>
  <c r="D45" i="26"/>
  <c r="E39" i="26"/>
  <c r="F39" i="26"/>
  <c r="G39" i="26"/>
  <c r="H39" i="26"/>
  <c r="I39" i="26"/>
  <c r="J39" i="26"/>
  <c r="K39" i="26"/>
  <c r="L39" i="26"/>
  <c r="M39" i="26"/>
  <c r="N39" i="26"/>
  <c r="O39" i="26"/>
  <c r="E38" i="26"/>
  <c r="F38" i="26"/>
  <c r="G38" i="26"/>
  <c r="H38" i="26"/>
  <c r="I38" i="26"/>
  <c r="J38" i="26"/>
  <c r="K38" i="26"/>
  <c r="L38" i="26"/>
  <c r="M38" i="26"/>
  <c r="N38" i="26"/>
  <c r="O38" i="26"/>
  <c r="E23" i="26"/>
  <c r="F23" i="26"/>
  <c r="G23" i="26"/>
  <c r="H23" i="26"/>
  <c r="I23" i="26"/>
  <c r="J23" i="26"/>
  <c r="K23" i="26"/>
  <c r="L23" i="26"/>
  <c r="M23" i="26"/>
  <c r="N23" i="26"/>
  <c r="O23" i="26"/>
  <c r="E20" i="26"/>
  <c r="F20" i="26"/>
  <c r="G20" i="26"/>
  <c r="H20" i="26"/>
  <c r="I20" i="26"/>
  <c r="J20" i="26"/>
  <c r="K20" i="26"/>
  <c r="L20" i="26"/>
  <c r="M20" i="26"/>
  <c r="N20" i="26"/>
  <c r="O20" i="26"/>
  <c r="Q10" i="26"/>
  <c r="R10" i="26"/>
  <c r="D9" i="26"/>
  <c r="D10" i="26" s="1"/>
  <c r="E9" i="26"/>
  <c r="E10" i="26" s="1"/>
  <c r="F9" i="26"/>
  <c r="F10" i="26" s="1"/>
  <c r="G9" i="26"/>
  <c r="G10" i="26" s="1"/>
  <c r="H9" i="26"/>
  <c r="H10" i="26" s="1"/>
  <c r="I9" i="26"/>
  <c r="J9" i="26"/>
  <c r="J10" i="26" s="1"/>
  <c r="K9" i="26"/>
  <c r="L9" i="26"/>
  <c r="L10" i="26" s="1"/>
  <c r="M9" i="26"/>
  <c r="M10" i="26" s="1"/>
  <c r="N9" i="26"/>
  <c r="N10" i="26" s="1"/>
  <c r="O22" i="26" s="1"/>
  <c r="O9" i="26"/>
  <c r="D69" i="26"/>
  <c r="D56" i="26"/>
  <c r="G31" i="26"/>
  <c r="G37" i="26" s="1"/>
  <c r="G36" i="26"/>
  <c r="D6" i="26"/>
  <c r="D58" i="25"/>
  <c r="D57" i="25"/>
  <c r="D50" i="25"/>
  <c r="E50" i="25"/>
  <c r="F50" i="25"/>
  <c r="D45" i="25"/>
  <c r="E39" i="25"/>
  <c r="F39" i="25"/>
  <c r="G39" i="25"/>
  <c r="H39" i="25"/>
  <c r="I39" i="25"/>
  <c r="J39" i="25"/>
  <c r="K39" i="25"/>
  <c r="L39" i="25"/>
  <c r="M39" i="25"/>
  <c r="N39" i="25"/>
  <c r="O39" i="25"/>
  <c r="E38" i="25"/>
  <c r="F38" i="25"/>
  <c r="G38" i="25"/>
  <c r="H38" i="25"/>
  <c r="I38" i="25"/>
  <c r="J38" i="25"/>
  <c r="K38" i="25"/>
  <c r="L38" i="25"/>
  <c r="M38" i="25"/>
  <c r="N38" i="25"/>
  <c r="O38" i="25"/>
  <c r="E23" i="25"/>
  <c r="F23" i="25"/>
  <c r="G23" i="25"/>
  <c r="H23" i="25"/>
  <c r="I23" i="25"/>
  <c r="J23" i="25"/>
  <c r="K23" i="25"/>
  <c r="L23" i="25"/>
  <c r="M23" i="25"/>
  <c r="N23" i="25"/>
  <c r="O23" i="25"/>
  <c r="E20" i="25"/>
  <c r="F20" i="25"/>
  <c r="G20" i="25"/>
  <c r="H20" i="25"/>
  <c r="I20" i="25"/>
  <c r="J20" i="25"/>
  <c r="K20" i="25"/>
  <c r="L20" i="25"/>
  <c r="M20" i="25"/>
  <c r="N20" i="25"/>
  <c r="O20" i="25"/>
  <c r="Q10" i="25"/>
  <c r="R10" i="25"/>
  <c r="D9" i="25"/>
  <c r="E9" i="25"/>
  <c r="F9" i="25"/>
  <c r="F10" i="25" s="1"/>
  <c r="G9" i="25"/>
  <c r="G10" i="25" s="1"/>
  <c r="H9" i="25"/>
  <c r="H10" i="25" s="1"/>
  <c r="I9" i="25"/>
  <c r="I10" i="25" s="1"/>
  <c r="J9" i="25"/>
  <c r="K9" i="25"/>
  <c r="L9" i="25"/>
  <c r="L10" i="25" s="1"/>
  <c r="M9" i="25"/>
  <c r="M10" i="25" s="1"/>
  <c r="N9" i="25"/>
  <c r="N10" i="25" s="1"/>
  <c r="O9" i="25"/>
  <c r="D69" i="25"/>
  <c r="D56" i="25"/>
  <c r="H31" i="25"/>
  <c r="H37" i="25" s="1"/>
  <c r="D6" i="25"/>
  <c r="D58" i="24"/>
  <c r="D57" i="24"/>
  <c r="D50" i="24"/>
  <c r="E50" i="24"/>
  <c r="F50" i="24"/>
  <c r="D45" i="24"/>
  <c r="E39" i="24"/>
  <c r="F39" i="24"/>
  <c r="G39" i="24"/>
  <c r="H39" i="24"/>
  <c r="I39" i="24"/>
  <c r="J39" i="24"/>
  <c r="K39" i="24"/>
  <c r="L39" i="24"/>
  <c r="M39" i="24"/>
  <c r="N39" i="24"/>
  <c r="O39" i="24"/>
  <c r="E38" i="24"/>
  <c r="F38" i="24"/>
  <c r="G38" i="24"/>
  <c r="H38" i="24"/>
  <c r="I38" i="24"/>
  <c r="J38" i="24"/>
  <c r="K38" i="24"/>
  <c r="L38" i="24"/>
  <c r="M38" i="24"/>
  <c r="N38" i="24"/>
  <c r="O38" i="24"/>
  <c r="E23" i="24"/>
  <c r="F23" i="24"/>
  <c r="G23" i="24"/>
  <c r="H23" i="24"/>
  <c r="I23" i="24"/>
  <c r="J23" i="24"/>
  <c r="K23" i="24"/>
  <c r="L23" i="24"/>
  <c r="M23" i="24"/>
  <c r="N23" i="24"/>
  <c r="O23" i="24"/>
  <c r="E20" i="24"/>
  <c r="F20" i="24"/>
  <c r="G20" i="24"/>
  <c r="H20" i="24"/>
  <c r="I20" i="24"/>
  <c r="J20" i="24"/>
  <c r="K20" i="24"/>
  <c r="L20" i="24"/>
  <c r="M20" i="24"/>
  <c r="N20" i="24"/>
  <c r="O20" i="24"/>
  <c r="E20" i="23"/>
  <c r="F20" i="23"/>
  <c r="G20" i="23"/>
  <c r="H20" i="23"/>
  <c r="I20" i="23"/>
  <c r="J20" i="23"/>
  <c r="K20" i="23"/>
  <c r="L20" i="23"/>
  <c r="M20" i="23"/>
  <c r="N20" i="23"/>
  <c r="O20" i="23"/>
  <c r="Q10" i="24"/>
  <c r="R10" i="24"/>
  <c r="D9" i="24"/>
  <c r="D10" i="24" s="1"/>
  <c r="E9" i="24"/>
  <c r="E10" i="24" s="1"/>
  <c r="F9" i="24"/>
  <c r="F10" i="24" s="1"/>
  <c r="G9" i="24"/>
  <c r="G10" i="24" s="1"/>
  <c r="H9" i="24"/>
  <c r="H10" i="24" s="1"/>
  <c r="I9" i="24"/>
  <c r="I10" i="24" s="1"/>
  <c r="J9" i="24"/>
  <c r="J10" i="24" s="1"/>
  <c r="K9" i="24"/>
  <c r="L9" i="24"/>
  <c r="L10" i="24" s="1"/>
  <c r="M9" i="24"/>
  <c r="N9" i="24"/>
  <c r="N10" i="24" s="1"/>
  <c r="O9" i="24"/>
  <c r="D69" i="24"/>
  <c r="D56" i="24"/>
  <c r="J31" i="24"/>
  <c r="J37" i="24" s="1"/>
  <c r="I31" i="24"/>
  <c r="I37" i="24" s="1"/>
  <c r="D6" i="24"/>
  <c r="D58" i="23"/>
  <c r="D57" i="23"/>
  <c r="D50" i="23"/>
  <c r="E50" i="23"/>
  <c r="F50" i="23"/>
  <c r="D45" i="23"/>
  <c r="E39" i="23"/>
  <c r="F39" i="23"/>
  <c r="G39" i="23"/>
  <c r="H39" i="23"/>
  <c r="I39" i="23"/>
  <c r="J39" i="23"/>
  <c r="K39" i="23"/>
  <c r="L39" i="23"/>
  <c r="M39" i="23"/>
  <c r="N39" i="23"/>
  <c r="O39" i="23"/>
  <c r="E38" i="23"/>
  <c r="F38" i="23"/>
  <c r="G38" i="23"/>
  <c r="H38" i="23"/>
  <c r="I38" i="23"/>
  <c r="J38" i="23"/>
  <c r="K38" i="23"/>
  <c r="L38" i="23"/>
  <c r="M38" i="23"/>
  <c r="N38" i="23"/>
  <c r="O38" i="23"/>
  <c r="E23" i="23"/>
  <c r="F23" i="23"/>
  <c r="G23" i="23"/>
  <c r="H23" i="23"/>
  <c r="I23" i="23"/>
  <c r="J23" i="23"/>
  <c r="K23" i="23"/>
  <c r="L23" i="23"/>
  <c r="M23" i="23"/>
  <c r="N23" i="23"/>
  <c r="O23" i="23"/>
  <c r="Q10" i="23"/>
  <c r="R10" i="23"/>
  <c r="D9" i="23"/>
  <c r="D10" i="23" s="1"/>
  <c r="E9" i="23"/>
  <c r="F9" i="23"/>
  <c r="G9" i="23"/>
  <c r="G10" i="23" s="1"/>
  <c r="H9" i="23"/>
  <c r="I9" i="23"/>
  <c r="J9" i="23"/>
  <c r="J10" i="23" s="1"/>
  <c r="K9" i="23"/>
  <c r="K10" i="23" s="1"/>
  <c r="L9" i="23"/>
  <c r="L10" i="23" s="1"/>
  <c r="M9" i="23"/>
  <c r="M10" i="23" s="1"/>
  <c r="N9" i="23"/>
  <c r="N10" i="23" s="1"/>
  <c r="O9" i="23"/>
  <c r="D69" i="23"/>
  <c r="D56" i="23"/>
  <c r="J36" i="23"/>
  <c r="D6" i="23"/>
  <c r="D58" i="22"/>
  <c r="D57" i="22"/>
  <c r="D50" i="22"/>
  <c r="E50" i="22"/>
  <c r="F50" i="22"/>
  <c r="D45" i="22"/>
  <c r="E39" i="22"/>
  <c r="F39" i="22"/>
  <c r="G39" i="22"/>
  <c r="H39" i="22"/>
  <c r="I39" i="22"/>
  <c r="J39" i="22"/>
  <c r="K39" i="22"/>
  <c r="L39" i="22"/>
  <c r="M39" i="22"/>
  <c r="N39" i="22"/>
  <c r="O39" i="22"/>
  <c r="E38" i="22"/>
  <c r="F38" i="22"/>
  <c r="G38" i="22"/>
  <c r="H38" i="22"/>
  <c r="I38" i="22"/>
  <c r="J38" i="22"/>
  <c r="K38" i="22"/>
  <c r="L38" i="22"/>
  <c r="M38" i="22"/>
  <c r="N38" i="22"/>
  <c r="O38" i="22"/>
  <c r="E23" i="22"/>
  <c r="F23" i="22"/>
  <c r="G23" i="22"/>
  <c r="H23" i="22"/>
  <c r="I23" i="22"/>
  <c r="J23" i="22"/>
  <c r="K23" i="22"/>
  <c r="L23" i="22"/>
  <c r="M23" i="22"/>
  <c r="N23" i="22"/>
  <c r="O23" i="22"/>
  <c r="E20" i="22"/>
  <c r="F20" i="22"/>
  <c r="G20" i="22"/>
  <c r="H20" i="22"/>
  <c r="I20" i="22"/>
  <c r="J20" i="22"/>
  <c r="K20" i="22"/>
  <c r="L20" i="22"/>
  <c r="M20" i="22"/>
  <c r="N20" i="22"/>
  <c r="O20" i="22"/>
  <c r="Q10" i="22"/>
  <c r="R10" i="22"/>
  <c r="D9" i="22"/>
  <c r="D10" i="22" s="1"/>
  <c r="E9" i="22"/>
  <c r="F9" i="22"/>
  <c r="F10" i="22" s="1"/>
  <c r="G9" i="22"/>
  <c r="G10" i="22" s="1"/>
  <c r="H9" i="22"/>
  <c r="I9" i="22"/>
  <c r="I10" i="22" s="1"/>
  <c r="J9" i="22"/>
  <c r="J10" i="22" s="1"/>
  <c r="K9" i="22"/>
  <c r="L9" i="22"/>
  <c r="M9" i="22"/>
  <c r="N9" i="22"/>
  <c r="N10" i="22" s="1"/>
  <c r="O9" i="22"/>
  <c r="D69" i="22"/>
  <c r="D56" i="22"/>
  <c r="K31" i="22"/>
  <c r="K37" i="22" s="1"/>
  <c r="D6" i="22"/>
  <c r="D58" i="21"/>
  <c r="D57" i="21"/>
  <c r="D50" i="21"/>
  <c r="E50" i="21"/>
  <c r="F50" i="21"/>
  <c r="D45" i="21"/>
  <c r="E39" i="21"/>
  <c r="F39" i="21"/>
  <c r="G39" i="21"/>
  <c r="H39" i="21"/>
  <c r="I39" i="21"/>
  <c r="J39" i="21"/>
  <c r="K39" i="21"/>
  <c r="L39" i="21"/>
  <c r="M39" i="21"/>
  <c r="N39" i="21"/>
  <c r="O39" i="21"/>
  <c r="E38" i="21"/>
  <c r="F38" i="21"/>
  <c r="G38" i="21"/>
  <c r="H38" i="21"/>
  <c r="I38" i="21"/>
  <c r="J38" i="21"/>
  <c r="K38" i="21"/>
  <c r="L38" i="21"/>
  <c r="M38" i="21"/>
  <c r="N38" i="21"/>
  <c r="O38" i="21"/>
  <c r="E23" i="21"/>
  <c r="F23" i="21"/>
  <c r="G23" i="21"/>
  <c r="H23" i="21"/>
  <c r="I23" i="21"/>
  <c r="J23" i="21"/>
  <c r="K23" i="21"/>
  <c r="L23" i="21"/>
  <c r="M23" i="21"/>
  <c r="N23" i="21"/>
  <c r="O23" i="21"/>
  <c r="E20" i="21"/>
  <c r="F20" i="21"/>
  <c r="G20" i="21"/>
  <c r="H20" i="21"/>
  <c r="I20" i="21"/>
  <c r="J20" i="21"/>
  <c r="K20" i="21"/>
  <c r="L20" i="21"/>
  <c r="M20" i="21"/>
  <c r="N20" i="21"/>
  <c r="O20" i="21"/>
  <c r="Q10" i="21"/>
  <c r="R10" i="21"/>
  <c r="D9" i="21"/>
  <c r="D10" i="21" s="1"/>
  <c r="E9" i="21"/>
  <c r="E10" i="21" s="1"/>
  <c r="F9" i="21"/>
  <c r="F10" i="21" s="1"/>
  <c r="G9" i="21"/>
  <c r="G10" i="21" s="1"/>
  <c r="H9" i="21"/>
  <c r="H10" i="21" s="1"/>
  <c r="I9" i="21"/>
  <c r="I10" i="21" s="1"/>
  <c r="J9" i="21"/>
  <c r="J10" i="21" s="1"/>
  <c r="K9" i="21"/>
  <c r="L9" i="21"/>
  <c r="L10" i="21" s="1"/>
  <c r="M9" i="21"/>
  <c r="M10" i="21" s="1"/>
  <c r="N9" i="21"/>
  <c r="N10" i="21" s="1"/>
  <c r="O9" i="21"/>
  <c r="D69" i="21"/>
  <c r="D56" i="21"/>
  <c r="D6" i="21"/>
  <c r="D9" i="20"/>
  <c r="E9" i="20"/>
  <c r="E10" i="20" s="1"/>
  <c r="F9" i="20"/>
  <c r="G9" i="20"/>
  <c r="G10" i="20" s="1"/>
  <c r="H9" i="20"/>
  <c r="H10" i="20" s="1"/>
  <c r="I9" i="20"/>
  <c r="I10" i="20" s="1"/>
  <c r="J9" i="20"/>
  <c r="J10" i="20" s="1"/>
  <c r="K9" i="20"/>
  <c r="K10" i="20" s="1"/>
  <c r="L9" i="20"/>
  <c r="M9" i="20"/>
  <c r="M10" i="20" s="1"/>
  <c r="N9" i="20"/>
  <c r="N10" i="20" s="1"/>
  <c r="O9" i="20"/>
  <c r="R10" i="20"/>
  <c r="Q10" i="20"/>
  <c r="D58" i="20"/>
  <c r="D57" i="20"/>
  <c r="D50" i="20"/>
  <c r="E50" i="20"/>
  <c r="F50" i="20"/>
  <c r="D45" i="20"/>
  <c r="E39" i="20"/>
  <c r="F39" i="20"/>
  <c r="G39" i="20"/>
  <c r="H39" i="20"/>
  <c r="I39" i="20"/>
  <c r="J39" i="20"/>
  <c r="K39" i="20"/>
  <c r="L39" i="20"/>
  <c r="M39" i="20"/>
  <c r="N39" i="20"/>
  <c r="O39" i="20"/>
  <c r="E38" i="20"/>
  <c r="F38" i="20"/>
  <c r="G38" i="20"/>
  <c r="H38" i="20"/>
  <c r="I38" i="20"/>
  <c r="J38" i="20"/>
  <c r="K38" i="20"/>
  <c r="L38" i="20"/>
  <c r="M38" i="20"/>
  <c r="N38" i="20"/>
  <c r="O38" i="20"/>
  <c r="E23" i="20"/>
  <c r="F23" i="20"/>
  <c r="G23" i="20"/>
  <c r="H23" i="20"/>
  <c r="I23" i="20"/>
  <c r="J23" i="20"/>
  <c r="K23" i="20"/>
  <c r="L23" i="20"/>
  <c r="M23" i="20"/>
  <c r="N23" i="20"/>
  <c r="O23" i="20"/>
  <c r="E20" i="20"/>
  <c r="F20" i="20"/>
  <c r="G20" i="20"/>
  <c r="H20" i="20"/>
  <c r="I20" i="20"/>
  <c r="J20" i="20"/>
  <c r="K20" i="20"/>
  <c r="L20" i="20"/>
  <c r="M20" i="20"/>
  <c r="N20" i="20"/>
  <c r="O20" i="20"/>
  <c r="D69" i="20"/>
  <c r="D56" i="20"/>
  <c r="M36" i="20"/>
  <c r="O31" i="20"/>
  <c r="O37" i="20" s="1"/>
  <c r="M31" i="20"/>
  <c r="M37" i="20" s="1"/>
  <c r="F31" i="20"/>
  <c r="F37" i="20" s="1"/>
  <c r="D6" i="20"/>
  <c r="E21" i="25" l="1"/>
  <c r="L21" i="25"/>
  <c r="G22" i="27"/>
  <c r="H22" i="26"/>
  <c r="F22" i="27"/>
  <c r="K31" i="26"/>
  <c r="K37" i="26" s="1"/>
  <c r="G22" i="26"/>
  <c r="L31" i="25"/>
  <c r="L37" i="25" s="1"/>
  <c r="Q30" i="20"/>
  <c r="Q36" i="20" s="1"/>
  <c r="Q40" i="20" s="1"/>
  <c r="Q31" i="20"/>
  <c r="Q37" i="20" s="1"/>
  <c r="Q41" i="20" s="1"/>
  <c r="Q30" i="25"/>
  <c r="Q36" i="25" s="1"/>
  <c r="Q40" i="25" s="1"/>
  <c r="Q31" i="25"/>
  <c r="Q37" i="25" s="1"/>
  <c r="Q41" i="25" s="1"/>
  <c r="R25" i="21"/>
  <c r="R22" i="21"/>
  <c r="R18" i="21" s="1"/>
  <c r="R19" i="21" s="1"/>
  <c r="Q31" i="23"/>
  <c r="Q37" i="23" s="1"/>
  <c r="Q41" i="23" s="1"/>
  <c r="Q30" i="23"/>
  <c r="Q36" i="23" s="1"/>
  <c r="Q40" i="23" s="1"/>
  <c r="Q30" i="24"/>
  <c r="Q36" i="24" s="1"/>
  <c r="Q40" i="24" s="1"/>
  <c r="Q31" i="24"/>
  <c r="Q37" i="24" s="1"/>
  <c r="Q41" i="24" s="1"/>
  <c r="O10" i="27"/>
  <c r="P21" i="27"/>
  <c r="P24" i="27"/>
  <c r="S22" i="27"/>
  <c r="S25" i="27"/>
  <c r="S25" i="24"/>
  <c r="S22" i="24"/>
  <c r="Q30" i="27"/>
  <c r="Q36" i="27" s="1"/>
  <c r="Q40" i="27" s="1"/>
  <c r="Q31" i="27"/>
  <c r="Q37" i="27" s="1"/>
  <c r="Q41" i="27" s="1"/>
  <c r="S25" i="20"/>
  <c r="S22" i="20"/>
  <c r="S18" i="20" s="1"/>
  <c r="S19" i="20" s="1"/>
  <c r="R25" i="24"/>
  <c r="R22" i="24"/>
  <c r="R18" i="24" s="1"/>
  <c r="R19" i="24" s="1"/>
  <c r="P24" i="20"/>
  <c r="P21" i="20"/>
  <c r="Q31" i="21"/>
  <c r="Q37" i="21" s="1"/>
  <c r="Q41" i="21" s="1"/>
  <c r="Q30" i="21"/>
  <c r="Q36" i="21" s="1"/>
  <c r="Q40" i="21" s="1"/>
  <c r="O10" i="23"/>
  <c r="P21" i="23"/>
  <c r="P24" i="23"/>
  <c r="S25" i="23"/>
  <c r="S22" i="23"/>
  <c r="S18" i="23" s="1"/>
  <c r="S19" i="23" s="1"/>
  <c r="O10" i="28"/>
  <c r="P21" i="28"/>
  <c r="P24" i="28"/>
  <c r="S25" i="28"/>
  <c r="S22" i="28"/>
  <c r="S22" i="22"/>
  <c r="S25" i="22"/>
  <c r="S18" i="22" s="1"/>
  <c r="S19" i="22" s="1"/>
  <c r="R25" i="23"/>
  <c r="R22" i="23"/>
  <c r="R25" i="28"/>
  <c r="R22" i="28"/>
  <c r="K36" i="27"/>
  <c r="S25" i="21"/>
  <c r="S22" i="21"/>
  <c r="P21" i="26"/>
  <c r="P24" i="26"/>
  <c r="S25" i="26"/>
  <c r="S22" i="26"/>
  <c r="O36" i="23"/>
  <c r="O10" i="25"/>
  <c r="P21" i="25"/>
  <c r="P24" i="25"/>
  <c r="S25" i="25"/>
  <c r="S22" i="25"/>
  <c r="S18" i="25" s="1"/>
  <c r="S19" i="25" s="1"/>
  <c r="R22" i="26"/>
  <c r="R25" i="26"/>
  <c r="Q30" i="28"/>
  <c r="Q36" i="28" s="1"/>
  <c r="Q40" i="28" s="1"/>
  <c r="Q31" i="28"/>
  <c r="Q37" i="28" s="1"/>
  <c r="Q41" i="28" s="1"/>
  <c r="R22" i="20"/>
  <c r="R25" i="20"/>
  <c r="O10" i="24"/>
  <c r="P24" i="24"/>
  <c r="P21" i="24"/>
  <c r="Q30" i="26"/>
  <c r="Q36" i="26" s="1"/>
  <c r="Q40" i="26" s="1"/>
  <c r="Q31" i="26"/>
  <c r="Q37" i="26" s="1"/>
  <c r="Q41" i="26" s="1"/>
  <c r="N24" i="24"/>
  <c r="P24" i="22"/>
  <c r="P21" i="22"/>
  <c r="R22" i="22"/>
  <c r="R25" i="22"/>
  <c r="R18" i="22" s="1"/>
  <c r="R19" i="22" s="1"/>
  <c r="O10" i="21"/>
  <c r="P24" i="21"/>
  <c r="P21" i="21"/>
  <c r="P17" i="21" s="1"/>
  <c r="R25" i="27"/>
  <c r="R22" i="27"/>
  <c r="R18" i="27" s="1"/>
  <c r="R19" i="27" s="1"/>
  <c r="Q30" i="22"/>
  <c r="Q36" i="22" s="1"/>
  <c r="Q40" i="22" s="1"/>
  <c r="Q31" i="22"/>
  <c r="Q37" i="22" s="1"/>
  <c r="Q41" i="22" s="1"/>
  <c r="O22" i="25"/>
  <c r="R22" i="25"/>
  <c r="R25" i="25"/>
  <c r="H22" i="28"/>
  <c r="Q19" i="5"/>
  <c r="K21" i="25"/>
  <c r="G22" i="22"/>
  <c r="H36" i="21"/>
  <c r="G22" i="21"/>
  <c r="F22" i="21"/>
  <c r="O31" i="24"/>
  <c r="O37" i="24" s="1"/>
  <c r="O41" i="24" s="1"/>
  <c r="O36" i="26"/>
  <c r="O40" i="26" s="1"/>
  <c r="H22" i="23"/>
  <c r="O22" i="21"/>
  <c r="O22" i="22"/>
  <c r="N22" i="21"/>
  <c r="N22" i="27"/>
  <c r="G22" i="25"/>
  <c r="K21" i="28"/>
  <c r="O22" i="27"/>
  <c r="K22" i="26"/>
  <c r="L21" i="21"/>
  <c r="L21" i="22"/>
  <c r="F21" i="25"/>
  <c r="L21" i="27"/>
  <c r="N31" i="20"/>
  <c r="N37" i="20" s="1"/>
  <c r="N41" i="20" s="1"/>
  <c r="G36" i="23"/>
  <c r="G40" i="23" s="1"/>
  <c r="G36" i="27"/>
  <c r="G40" i="27" s="1"/>
  <c r="H21" i="28"/>
  <c r="L31" i="22"/>
  <c r="L37" i="22" s="1"/>
  <c r="L41" i="22" s="1"/>
  <c r="O36" i="27"/>
  <c r="O40" i="27" s="1"/>
  <c r="M21" i="27"/>
  <c r="J10" i="28"/>
  <c r="K22" i="28" s="1"/>
  <c r="G31" i="20"/>
  <c r="G37" i="20" s="1"/>
  <c r="J36" i="25"/>
  <c r="J40" i="25" s="1"/>
  <c r="I36" i="26"/>
  <c r="I40" i="26" s="1"/>
  <c r="H22" i="25"/>
  <c r="H21" i="21"/>
  <c r="J31" i="21"/>
  <c r="J37" i="21" s="1"/>
  <c r="J41" i="21" s="1"/>
  <c r="K31" i="20"/>
  <c r="K37" i="20" s="1"/>
  <c r="K41" i="20" s="1"/>
  <c r="H24" i="23"/>
  <c r="E10" i="25"/>
  <c r="F25" i="25" s="1"/>
  <c r="I21" i="26"/>
  <c r="R11" i="27"/>
  <c r="M21" i="25"/>
  <c r="H21" i="20"/>
  <c r="H41" i="24"/>
  <c r="H21" i="25"/>
  <c r="D10" i="25"/>
  <c r="E22" i="25" s="1"/>
  <c r="K21" i="22"/>
  <c r="K21" i="23"/>
  <c r="F24" i="20"/>
  <c r="L24" i="20"/>
  <c r="H24" i="20"/>
  <c r="G21" i="27"/>
  <c r="G24" i="28"/>
  <c r="K31" i="28"/>
  <c r="K37" i="28" s="1"/>
  <c r="K41" i="28" s="1"/>
  <c r="H36" i="27"/>
  <c r="H40" i="27" s="1"/>
  <c r="I24" i="27"/>
  <c r="L21" i="26"/>
  <c r="K21" i="26"/>
  <c r="H24" i="26"/>
  <c r="I21" i="25"/>
  <c r="N21" i="25"/>
  <c r="G24" i="24"/>
  <c r="M10" i="24"/>
  <c r="N25" i="24" s="1"/>
  <c r="K36" i="23"/>
  <c r="K40" i="23" s="1"/>
  <c r="I41" i="23"/>
  <c r="K24" i="23"/>
  <c r="O36" i="22"/>
  <c r="O40" i="22" s="1"/>
  <c r="G31" i="22"/>
  <c r="G37" i="22" s="1"/>
  <c r="G41" i="22" s="1"/>
  <c r="N41" i="22"/>
  <c r="E25" i="22"/>
  <c r="M21" i="22"/>
  <c r="H36" i="22"/>
  <c r="H40" i="22" s="1"/>
  <c r="M24" i="21"/>
  <c r="G21" i="20"/>
  <c r="M21" i="28"/>
  <c r="H31" i="28"/>
  <c r="H37" i="28" s="1"/>
  <c r="H41" i="28" s="1"/>
  <c r="O21" i="27"/>
  <c r="E21" i="26"/>
  <c r="O40" i="23"/>
  <c r="G24" i="23"/>
  <c r="F21" i="23"/>
  <c r="G21" i="21"/>
  <c r="N25" i="20"/>
  <c r="F25" i="20"/>
  <c r="H40" i="20"/>
  <c r="G24" i="20"/>
  <c r="F10" i="20"/>
  <c r="G25" i="20" s="1"/>
  <c r="N24" i="20"/>
  <c r="L40" i="20"/>
  <c r="F40" i="20"/>
  <c r="K24" i="20"/>
  <c r="F41" i="20"/>
  <c r="O21" i="20"/>
  <c r="N24" i="21"/>
  <c r="I24" i="21"/>
  <c r="O24" i="21"/>
  <c r="G24" i="21"/>
  <c r="O36" i="21"/>
  <c r="F24" i="21"/>
  <c r="F41" i="22"/>
  <c r="H21" i="22"/>
  <c r="J24" i="22"/>
  <c r="M21" i="23"/>
  <c r="M24" i="23"/>
  <c r="E24" i="23"/>
  <c r="H21" i="23"/>
  <c r="G31" i="24"/>
  <c r="G37" i="24" s="1"/>
  <c r="G41" i="24" s="1"/>
  <c r="F41" i="24"/>
  <c r="E21" i="24"/>
  <c r="Q11" i="25"/>
  <c r="I24" i="25"/>
  <c r="G41" i="25"/>
  <c r="N24" i="25"/>
  <c r="J24" i="25"/>
  <c r="F24" i="25"/>
  <c r="H36" i="26"/>
  <c r="H40" i="26" s="1"/>
  <c r="H21" i="26"/>
  <c r="N24" i="26"/>
  <c r="F24" i="26"/>
  <c r="N21" i="27"/>
  <c r="F21" i="27"/>
  <c r="E21" i="27"/>
  <c r="K24" i="27"/>
  <c r="K17" i="27" s="1"/>
  <c r="G24" i="27"/>
  <c r="I41" i="27"/>
  <c r="J10" i="27"/>
  <c r="K25" i="27" s="1"/>
  <c r="K41" i="27"/>
  <c r="E21" i="28"/>
  <c r="E41" i="28"/>
  <c r="I24" i="28"/>
  <c r="G41" i="28"/>
  <c r="G36" i="28"/>
  <c r="G40" i="28" s="1"/>
  <c r="O31" i="28"/>
  <c r="O37" i="28" s="1"/>
  <c r="O41" i="28" s="1"/>
  <c r="L36" i="28"/>
  <c r="L40" i="28" s="1"/>
  <c r="R11" i="28"/>
  <c r="F24" i="28"/>
  <c r="H24" i="28"/>
  <c r="K41" i="21"/>
  <c r="E21" i="20"/>
  <c r="K25" i="21"/>
  <c r="F10" i="23"/>
  <c r="G22" i="23" s="1"/>
  <c r="F21" i="20"/>
  <c r="L31" i="20"/>
  <c r="L37" i="20" s="1"/>
  <c r="L41" i="20" s="1"/>
  <c r="E36" i="20"/>
  <c r="E40" i="20" s="1"/>
  <c r="N40" i="20"/>
  <c r="N21" i="20"/>
  <c r="H25" i="20"/>
  <c r="K36" i="21"/>
  <c r="K40" i="21" s="1"/>
  <c r="R11" i="21"/>
  <c r="N21" i="21"/>
  <c r="F21" i="21"/>
  <c r="H24" i="21"/>
  <c r="K10" i="22"/>
  <c r="L22" i="22" s="1"/>
  <c r="M24" i="22"/>
  <c r="I24" i="22"/>
  <c r="E21" i="22"/>
  <c r="K24" i="22"/>
  <c r="K41" i="23"/>
  <c r="N21" i="24"/>
  <c r="K25" i="24"/>
  <c r="M21" i="24"/>
  <c r="I21" i="24"/>
  <c r="H24" i="24"/>
  <c r="G24" i="26"/>
  <c r="J24" i="23"/>
  <c r="L41" i="25"/>
  <c r="F25" i="26"/>
  <c r="J36" i="26"/>
  <c r="J40" i="26" s="1"/>
  <c r="E41" i="23"/>
  <c r="K40" i="24"/>
  <c r="F41" i="25"/>
  <c r="E41" i="20"/>
  <c r="E41" i="24"/>
  <c r="F41" i="23"/>
  <c r="M40" i="20"/>
  <c r="E24" i="20"/>
  <c r="R11" i="20"/>
  <c r="E41" i="21"/>
  <c r="G40" i="22"/>
  <c r="N24" i="22"/>
  <c r="F24" i="22"/>
  <c r="N21" i="22"/>
  <c r="H24" i="22"/>
  <c r="H21" i="24"/>
  <c r="K22" i="23"/>
  <c r="J21" i="24"/>
  <c r="F21" i="24"/>
  <c r="M24" i="24"/>
  <c r="I24" i="24"/>
  <c r="E24" i="24"/>
  <c r="O10" i="26"/>
  <c r="N41" i="27"/>
  <c r="I36" i="27"/>
  <c r="I40" i="27" s="1"/>
  <c r="H21" i="27"/>
  <c r="N25" i="27"/>
  <c r="F24" i="27"/>
  <c r="M24" i="20"/>
  <c r="K22" i="20"/>
  <c r="O22" i="20"/>
  <c r="G41" i="20"/>
  <c r="D10" i="20"/>
  <c r="E25" i="20" s="1"/>
  <c r="O10" i="20"/>
  <c r="M21" i="20"/>
  <c r="H31" i="20"/>
  <c r="H37" i="20" s="1"/>
  <c r="H41" i="20" s="1"/>
  <c r="G40" i="20"/>
  <c r="O25" i="20"/>
  <c r="M41" i="20"/>
  <c r="L10" i="20"/>
  <c r="M25" i="20" s="1"/>
  <c r="L21" i="20"/>
  <c r="J21" i="21"/>
  <c r="H41" i="21"/>
  <c r="I21" i="21"/>
  <c r="F41" i="21"/>
  <c r="H40" i="21"/>
  <c r="N41" i="21"/>
  <c r="Q11" i="21"/>
  <c r="O21" i="21"/>
  <c r="E24" i="21"/>
  <c r="E10" i="22"/>
  <c r="F22" i="22" s="1"/>
  <c r="L10" i="22"/>
  <c r="J36" i="22"/>
  <c r="J40" i="22" s="1"/>
  <c r="R11" i="22"/>
  <c r="J21" i="22"/>
  <c r="F21" i="22"/>
  <c r="E22" i="22"/>
  <c r="M41" i="22"/>
  <c r="I40" i="22"/>
  <c r="H10" i="22"/>
  <c r="I22" i="22" s="1"/>
  <c r="E40" i="22"/>
  <c r="Q11" i="22"/>
  <c r="E24" i="22"/>
  <c r="M41" i="23"/>
  <c r="N24" i="23"/>
  <c r="G41" i="23"/>
  <c r="I36" i="23"/>
  <c r="I40" i="23" s="1"/>
  <c r="F24" i="23"/>
  <c r="H36" i="23"/>
  <c r="H40" i="23" s="1"/>
  <c r="O24" i="23"/>
  <c r="N21" i="23"/>
  <c r="I24" i="23"/>
  <c r="E10" i="23"/>
  <c r="F25" i="23" s="1"/>
  <c r="O22" i="23"/>
  <c r="N41" i="23"/>
  <c r="E21" i="23"/>
  <c r="H36" i="24"/>
  <c r="H40" i="24" s="1"/>
  <c r="K31" i="24"/>
  <c r="K37" i="24" s="1"/>
  <c r="K41" i="24" s="1"/>
  <c r="I41" i="24"/>
  <c r="O24" i="24"/>
  <c r="G40" i="24"/>
  <c r="N41" i="24"/>
  <c r="O21" i="24"/>
  <c r="K22" i="24"/>
  <c r="G21" i="24"/>
  <c r="J24" i="24"/>
  <c r="F24" i="24"/>
  <c r="M41" i="24"/>
  <c r="I40" i="24"/>
  <c r="N41" i="25"/>
  <c r="J10" i="25"/>
  <c r="K22" i="25" s="1"/>
  <c r="I25" i="25"/>
  <c r="O36" i="25"/>
  <c r="K31" i="25"/>
  <c r="K37" i="25" s="1"/>
  <c r="K41" i="25" s="1"/>
  <c r="J21" i="25"/>
  <c r="H24" i="25"/>
  <c r="I40" i="25"/>
  <c r="G36" i="25"/>
  <c r="G40" i="25" s="1"/>
  <c r="H40" i="25"/>
  <c r="I24" i="26"/>
  <c r="M41" i="26"/>
  <c r="N21" i="26"/>
  <c r="F21" i="26"/>
  <c r="L24" i="26"/>
  <c r="E41" i="26"/>
  <c r="M21" i="26"/>
  <c r="K24" i="26"/>
  <c r="N24" i="27"/>
  <c r="M24" i="27"/>
  <c r="E24" i="27"/>
  <c r="H41" i="27"/>
  <c r="O41" i="27"/>
  <c r="F25" i="27"/>
  <c r="F18" i="27" s="1"/>
  <c r="F41" i="27"/>
  <c r="I21" i="27"/>
  <c r="O24" i="27"/>
  <c r="J36" i="28"/>
  <c r="J40" i="28" s="1"/>
  <c r="N24" i="28"/>
  <c r="H40" i="28"/>
  <c r="O24" i="28"/>
  <c r="K24" i="28"/>
  <c r="M41" i="28"/>
  <c r="I40" i="28"/>
  <c r="I31" i="28"/>
  <c r="I37" i="28" s="1"/>
  <c r="I41" i="28" s="1"/>
  <c r="L31" i="27"/>
  <c r="L37" i="27" s="1"/>
  <c r="L41" i="27" s="1"/>
  <c r="K41" i="26"/>
  <c r="L31" i="26"/>
  <c r="L37" i="26" s="1"/>
  <c r="L41" i="26" s="1"/>
  <c r="I31" i="25"/>
  <c r="I37" i="25" s="1"/>
  <c r="I41" i="25" s="1"/>
  <c r="L31" i="24"/>
  <c r="L37" i="24" s="1"/>
  <c r="L41" i="24" s="1"/>
  <c r="L31" i="23"/>
  <c r="L37" i="23" s="1"/>
  <c r="L41" i="23" s="1"/>
  <c r="I31" i="22"/>
  <c r="I37" i="22" s="1"/>
  <c r="I41" i="22" s="1"/>
  <c r="I31" i="21"/>
  <c r="I37" i="21" s="1"/>
  <c r="I41" i="21" s="1"/>
  <c r="G36" i="21"/>
  <c r="G40" i="21" s="1"/>
  <c r="J41" i="28"/>
  <c r="F41" i="28"/>
  <c r="N41" i="28"/>
  <c r="L41" i="28"/>
  <c r="K40" i="28"/>
  <c r="O40" i="28"/>
  <c r="L25" i="28"/>
  <c r="J24" i="28"/>
  <c r="L21" i="28"/>
  <c r="I10" i="28"/>
  <c r="J25" i="28" s="1"/>
  <c r="I21" i="28"/>
  <c r="J21" i="28"/>
  <c r="I25" i="28"/>
  <c r="Q11" i="28"/>
  <c r="E25" i="28"/>
  <c r="E22" i="28"/>
  <c r="M22" i="28"/>
  <c r="M25" i="28"/>
  <c r="F22" i="28"/>
  <c r="F25" i="28"/>
  <c r="N22" i="28"/>
  <c r="N25" i="28"/>
  <c r="L22" i="28"/>
  <c r="F21" i="28"/>
  <c r="N21" i="28"/>
  <c r="L24" i="28"/>
  <c r="G21" i="28"/>
  <c r="O21" i="28"/>
  <c r="I22" i="28"/>
  <c r="E24" i="28"/>
  <c r="M24" i="28"/>
  <c r="G25" i="28"/>
  <c r="G18" i="28" s="1"/>
  <c r="O25" i="28"/>
  <c r="O18" i="28" s="1"/>
  <c r="E36" i="28"/>
  <c r="E40" i="28" s="1"/>
  <c r="M36" i="28"/>
  <c r="M40" i="28" s="1"/>
  <c r="H25" i="28"/>
  <c r="F36" i="28"/>
  <c r="F40" i="28" s="1"/>
  <c r="N36" i="28"/>
  <c r="N40" i="28" s="1"/>
  <c r="E41" i="27"/>
  <c r="M41" i="27"/>
  <c r="G41" i="27"/>
  <c r="J41" i="27"/>
  <c r="J40" i="27"/>
  <c r="K40" i="27"/>
  <c r="L40" i="27"/>
  <c r="H22" i="27"/>
  <c r="K10" i="27"/>
  <c r="L25" i="27" s="1"/>
  <c r="J21" i="27"/>
  <c r="J24" i="27"/>
  <c r="L24" i="27"/>
  <c r="H24" i="27"/>
  <c r="I25" i="27"/>
  <c r="J25" i="27"/>
  <c r="Q11" i="27"/>
  <c r="E25" i="27"/>
  <c r="E22" i="27"/>
  <c r="M25" i="27"/>
  <c r="M22" i="27"/>
  <c r="I22" i="27"/>
  <c r="G25" i="27"/>
  <c r="G18" i="27" s="1"/>
  <c r="O25" i="27"/>
  <c r="E36" i="27"/>
  <c r="E40" i="27" s="1"/>
  <c r="M36" i="27"/>
  <c r="M40" i="27" s="1"/>
  <c r="J22" i="27"/>
  <c r="H25" i="27"/>
  <c r="F36" i="27"/>
  <c r="F40" i="27" s="1"/>
  <c r="N36" i="27"/>
  <c r="N40" i="27" s="1"/>
  <c r="K40" i="26"/>
  <c r="I41" i="26"/>
  <c r="J41" i="26"/>
  <c r="H41" i="26"/>
  <c r="O41" i="26"/>
  <c r="F41" i="26"/>
  <c r="N41" i="26"/>
  <c r="G40" i="26"/>
  <c r="G41" i="26"/>
  <c r="L40" i="26"/>
  <c r="J24" i="26"/>
  <c r="K25" i="26"/>
  <c r="K18" i="26" s="1"/>
  <c r="F22" i="26"/>
  <c r="N22" i="26"/>
  <c r="O24" i="26"/>
  <c r="I25" i="26"/>
  <c r="K10" i="26"/>
  <c r="L25" i="26" s="1"/>
  <c r="I10" i="26"/>
  <c r="J22" i="26" s="1"/>
  <c r="N25" i="26"/>
  <c r="J21" i="26"/>
  <c r="E22" i="26"/>
  <c r="E25" i="26"/>
  <c r="M25" i="26"/>
  <c r="M22" i="26"/>
  <c r="R11" i="26"/>
  <c r="G21" i="26"/>
  <c r="O21" i="26"/>
  <c r="I22" i="26"/>
  <c r="E24" i="26"/>
  <c r="M24" i="26"/>
  <c r="G25" i="26"/>
  <c r="G18" i="26" s="1"/>
  <c r="O25" i="26"/>
  <c r="O18" i="26" s="1"/>
  <c r="E36" i="26"/>
  <c r="E40" i="26" s="1"/>
  <c r="M36" i="26"/>
  <c r="M40" i="26" s="1"/>
  <c r="Q11" i="26"/>
  <c r="H25" i="26"/>
  <c r="H18" i="26" s="1"/>
  <c r="F36" i="26"/>
  <c r="F40" i="26" s="1"/>
  <c r="N36" i="26"/>
  <c r="N40" i="26" s="1"/>
  <c r="E41" i="25"/>
  <c r="M41" i="25"/>
  <c r="H41" i="25"/>
  <c r="K40" i="25"/>
  <c r="L40" i="25"/>
  <c r="J41" i="25"/>
  <c r="O41" i="25"/>
  <c r="L24" i="25"/>
  <c r="L17" i="25" s="1"/>
  <c r="K10" i="25"/>
  <c r="L25" i="25" s="1"/>
  <c r="G24" i="25"/>
  <c r="O24" i="25"/>
  <c r="K24" i="25"/>
  <c r="K17" i="25" s="1"/>
  <c r="J25" i="25"/>
  <c r="M22" i="25"/>
  <c r="M25" i="25"/>
  <c r="N22" i="25"/>
  <c r="N25" i="25"/>
  <c r="R11" i="25"/>
  <c r="G21" i="25"/>
  <c r="O21" i="25"/>
  <c r="I22" i="25"/>
  <c r="E24" i="25"/>
  <c r="E17" i="25" s="1"/>
  <c r="M24" i="25"/>
  <c r="G25" i="25"/>
  <c r="G18" i="25" s="1"/>
  <c r="O25" i="25"/>
  <c r="E36" i="25"/>
  <c r="E40" i="25" s="1"/>
  <c r="M36" i="25"/>
  <c r="M40" i="25" s="1"/>
  <c r="J22" i="25"/>
  <c r="H25" i="25"/>
  <c r="F36" i="25"/>
  <c r="F40" i="25" s="1"/>
  <c r="N36" i="25"/>
  <c r="N40" i="25" s="1"/>
  <c r="O40" i="24"/>
  <c r="J40" i="24"/>
  <c r="L40" i="24"/>
  <c r="J41" i="24"/>
  <c r="F25" i="24"/>
  <c r="H22" i="24"/>
  <c r="L21" i="24"/>
  <c r="K21" i="24"/>
  <c r="G22" i="24"/>
  <c r="O22" i="24"/>
  <c r="J25" i="24"/>
  <c r="F22" i="24"/>
  <c r="K10" i="24"/>
  <c r="L25" i="24" s="1"/>
  <c r="I25" i="24"/>
  <c r="K24" i="24"/>
  <c r="L24" i="24"/>
  <c r="E22" i="24"/>
  <c r="E25" i="24"/>
  <c r="M25" i="24"/>
  <c r="M22" i="24"/>
  <c r="Q11" i="24"/>
  <c r="R11" i="24"/>
  <c r="I22" i="24"/>
  <c r="G25" i="24"/>
  <c r="O25" i="24"/>
  <c r="E36" i="24"/>
  <c r="E40" i="24" s="1"/>
  <c r="M36" i="24"/>
  <c r="M40" i="24" s="1"/>
  <c r="J22" i="24"/>
  <c r="H25" i="24"/>
  <c r="F36" i="24"/>
  <c r="F40" i="24" s="1"/>
  <c r="N36" i="24"/>
  <c r="N40" i="24" s="1"/>
  <c r="H41" i="23"/>
  <c r="J41" i="23"/>
  <c r="J40" i="23"/>
  <c r="L40" i="23"/>
  <c r="O41" i="23"/>
  <c r="L25" i="23"/>
  <c r="K25" i="23"/>
  <c r="L24" i="23"/>
  <c r="L22" i="23"/>
  <c r="H10" i="23"/>
  <c r="I25" i="23" s="1"/>
  <c r="I10" i="23"/>
  <c r="J22" i="23" s="1"/>
  <c r="L21" i="23"/>
  <c r="I21" i="23"/>
  <c r="J21" i="23"/>
  <c r="N25" i="23"/>
  <c r="N22" i="23"/>
  <c r="E25" i="23"/>
  <c r="E22" i="23"/>
  <c r="M25" i="23"/>
  <c r="M22" i="23"/>
  <c r="Q11" i="23"/>
  <c r="R11" i="23"/>
  <c r="O21" i="23"/>
  <c r="O25" i="23"/>
  <c r="M36" i="23"/>
  <c r="M40" i="23" s="1"/>
  <c r="G21" i="23"/>
  <c r="E36" i="23"/>
  <c r="E40" i="23" s="1"/>
  <c r="H25" i="23"/>
  <c r="F36" i="23"/>
  <c r="F40" i="23" s="1"/>
  <c r="N36" i="23"/>
  <c r="N40" i="23" s="1"/>
  <c r="H41" i="22"/>
  <c r="O41" i="22"/>
  <c r="K40" i="22"/>
  <c r="L40" i="22"/>
  <c r="K41" i="22"/>
  <c r="J41" i="22"/>
  <c r="K25" i="22"/>
  <c r="O24" i="22"/>
  <c r="M10" i="22"/>
  <c r="N25" i="22" s="1"/>
  <c r="J25" i="22"/>
  <c r="L24" i="22"/>
  <c r="H22" i="22"/>
  <c r="O10" i="22"/>
  <c r="K22" i="22"/>
  <c r="G25" i="22"/>
  <c r="G18" i="22" s="1"/>
  <c r="O21" i="22"/>
  <c r="M36" i="22"/>
  <c r="M40" i="22" s="1"/>
  <c r="J22" i="22"/>
  <c r="H25" i="22"/>
  <c r="F36" i="22"/>
  <c r="F40" i="22" s="1"/>
  <c r="N36" i="22"/>
  <c r="N40" i="22" s="1"/>
  <c r="G21" i="22"/>
  <c r="O25" i="22"/>
  <c r="I21" i="22"/>
  <c r="G24" i="22"/>
  <c r="E31" i="22"/>
  <c r="E37" i="22" s="1"/>
  <c r="E41" i="22" s="1"/>
  <c r="G41" i="21"/>
  <c r="M41" i="21"/>
  <c r="L41" i="21"/>
  <c r="I40" i="21"/>
  <c r="J40" i="21"/>
  <c r="O41" i="21"/>
  <c r="K24" i="21"/>
  <c r="K10" i="21"/>
  <c r="L25" i="21" s="1"/>
  <c r="K22" i="21"/>
  <c r="K21" i="21"/>
  <c r="I25" i="21"/>
  <c r="J25" i="21"/>
  <c r="L24" i="21"/>
  <c r="J24" i="21"/>
  <c r="E22" i="21"/>
  <c r="E25" i="21"/>
  <c r="M25" i="21"/>
  <c r="M22" i="21"/>
  <c r="H22" i="21"/>
  <c r="F25" i="21"/>
  <c r="N25" i="21"/>
  <c r="L36" i="21"/>
  <c r="L40" i="21" s="1"/>
  <c r="M21" i="21"/>
  <c r="I22" i="21"/>
  <c r="G25" i="21"/>
  <c r="O25" i="21"/>
  <c r="E36" i="21"/>
  <c r="E40" i="21" s="1"/>
  <c r="M36" i="21"/>
  <c r="M40" i="21" s="1"/>
  <c r="E21" i="21"/>
  <c r="J22" i="21"/>
  <c r="H25" i="21"/>
  <c r="F36" i="21"/>
  <c r="F40" i="21" s="1"/>
  <c r="N36" i="21"/>
  <c r="N40" i="21" s="1"/>
  <c r="I22" i="20"/>
  <c r="I25" i="20"/>
  <c r="I21" i="20"/>
  <c r="H22" i="20"/>
  <c r="I24" i="20"/>
  <c r="Q11" i="20"/>
  <c r="I41" i="20"/>
  <c r="J41" i="20"/>
  <c r="K40" i="20"/>
  <c r="O41" i="20"/>
  <c r="O40" i="20"/>
  <c r="O24" i="20"/>
  <c r="J22" i="20"/>
  <c r="J25" i="20"/>
  <c r="J21" i="20"/>
  <c r="L22" i="20"/>
  <c r="K21" i="20"/>
  <c r="K25" i="20"/>
  <c r="I36" i="20"/>
  <c r="I40" i="20" s="1"/>
  <c r="F22" i="20"/>
  <c r="N22" i="20"/>
  <c r="J24" i="20"/>
  <c r="L25" i="20"/>
  <c r="J36" i="20"/>
  <c r="J40" i="20" s="1"/>
  <c r="F31" i="18"/>
  <c r="G31" i="18"/>
  <c r="H31" i="18"/>
  <c r="I31" i="18"/>
  <c r="J31" i="18"/>
  <c r="K31" i="18"/>
  <c r="L31" i="18"/>
  <c r="M31" i="18"/>
  <c r="N31" i="18"/>
  <c r="O31" i="18"/>
  <c r="E31" i="18"/>
  <c r="F30" i="17"/>
  <c r="F31" i="17" s="1"/>
  <c r="G30" i="17"/>
  <c r="G31" i="17" s="1"/>
  <c r="H30" i="17"/>
  <c r="H31" i="17" s="1"/>
  <c r="I30" i="17"/>
  <c r="I31" i="17" s="1"/>
  <c r="J30" i="17"/>
  <c r="J31" i="17" s="1"/>
  <c r="K30" i="17"/>
  <c r="K31" i="17" s="1"/>
  <c r="L30" i="17"/>
  <c r="L31" i="17" s="1"/>
  <c r="M30" i="17"/>
  <c r="M31" i="17" s="1"/>
  <c r="N30" i="17"/>
  <c r="N31" i="17" s="1"/>
  <c r="O30" i="17"/>
  <c r="O31" i="17" s="1"/>
  <c r="E30" i="17"/>
  <c r="E31" i="17" s="1"/>
  <c r="F30" i="16"/>
  <c r="F31" i="16" s="1"/>
  <c r="G30" i="16"/>
  <c r="G31" i="16" s="1"/>
  <c r="H30" i="16"/>
  <c r="H31" i="16" s="1"/>
  <c r="I30" i="16"/>
  <c r="I31" i="16" s="1"/>
  <c r="J30" i="16"/>
  <c r="J31" i="16" s="1"/>
  <c r="K30" i="16"/>
  <c r="K31" i="16" s="1"/>
  <c r="L30" i="16"/>
  <c r="L31" i="16" s="1"/>
  <c r="M30" i="16"/>
  <c r="M31" i="16" s="1"/>
  <c r="N30" i="16"/>
  <c r="N31" i="16" s="1"/>
  <c r="O30" i="16"/>
  <c r="O31" i="16" s="1"/>
  <c r="E30" i="16"/>
  <c r="E31" i="16" s="1"/>
  <c r="F30" i="15"/>
  <c r="F31" i="15" s="1"/>
  <c r="G30" i="15"/>
  <c r="G31" i="15" s="1"/>
  <c r="H30" i="15"/>
  <c r="H31" i="15" s="1"/>
  <c r="I30" i="15"/>
  <c r="I31" i="15" s="1"/>
  <c r="J30" i="15"/>
  <c r="J31" i="15" s="1"/>
  <c r="K30" i="15"/>
  <c r="K31" i="15" s="1"/>
  <c r="L30" i="15"/>
  <c r="L31" i="15" s="1"/>
  <c r="M30" i="15"/>
  <c r="M31" i="15" s="1"/>
  <c r="N30" i="15"/>
  <c r="N31" i="15" s="1"/>
  <c r="O30" i="15"/>
  <c r="O31" i="15" s="1"/>
  <c r="E30" i="15"/>
  <c r="E31" i="15" s="1"/>
  <c r="F30" i="13"/>
  <c r="F31" i="13" s="1"/>
  <c r="G30" i="13"/>
  <c r="G31" i="13" s="1"/>
  <c r="H30" i="13"/>
  <c r="H31" i="13" s="1"/>
  <c r="I30" i="13"/>
  <c r="I31" i="13" s="1"/>
  <c r="J30" i="13"/>
  <c r="J31" i="13" s="1"/>
  <c r="K30" i="13"/>
  <c r="K31" i="13" s="1"/>
  <c r="L30" i="13"/>
  <c r="L31" i="13" s="1"/>
  <c r="M30" i="13"/>
  <c r="M31" i="13" s="1"/>
  <c r="N30" i="13"/>
  <c r="N31" i="13" s="1"/>
  <c r="O30" i="13"/>
  <c r="O31" i="13" s="1"/>
  <c r="E30" i="13"/>
  <c r="E31" i="13" s="1"/>
  <c r="F30" i="10"/>
  <c r="F31" i="10" s="1"/>
  <c r="G30" i="10"/>
  <c r="G31" i="10" s="1"/>
  <c r="H30" i="10"/>
  <c r="H31" i="10" s="1"/>
  <c r="I30" i="10"/>
  <c r="I31" i="10" s="1"/>
  <c r="J30" i="10"/>
  <c r="J31" i="10" s="1"/>
  <c r="K30" i="10"/>
  <c r="K31" i="10" s="1"/>
  <c r="L30" i="10"/>
  <c r="L31" i="10" s="1"/>
  <c r="M30" i="10"/>
  <c r="M31" i="10" s="1"/>
  <c r="N30" i="10"/>
  <c r="N31" i="10" s="1"/>
  <c r="O30" i="10"/>
  <c r="O31" i="10" s="1"/>
  <c r="E30" i="10"/>
  <c r="E31" i="10" s="1"/>
  <c r="F30" i="12"/>
  <c r="F31" i="12" s="1"/>
  <c r="G30" i="12"/>
  <c r="G31" i="12" s="1"/>
  <c r="H30" i="12"/>
  <c r="H31" i="12" s="1"/>
  <c r="I30" i="12"/>
  <c r="I31" i="12" s="1"/>
  <c r="J30" i="12"/>
  <c r="J31" i="12" s="1"/>
  <c r="K30" i="12"/>
  <c r="K31" i="12" s="1"/>
  <c r="L30" i="12"/>
  <c r="L31" i="12" s="1"/>
  <c r="M30" i="12"/>
  <c r="M31" i="12" s="1"/>
  <c r="N30" i="12"/>
  <c r="N31" i="12" s="1"/>
  <c r="O30" i="12"/>
  <c r="O31" i="12" s="1"/>
  <c r="E30" i="12"/>
  <c r="E31" i="12" s="1"/>
  <c r="F30" i="11"/>
  <c r="F31" i="11" s="1"/>
  <c r="G30" i="11"/>
  <c r="G31" i="11" s="1"/>
  <c r="H30" i="11"/>
  <c r="H31" i="11" s="1"/>
  <c r="I30" i="11"/>
  <c r="I31" i="11" s="1"/>
  <c r="J30" i="11"/>
  <c r="J31" i="11" s="1"/>
  <c r="K30" i="11"/>
  <c r="K31" i="11" s="1"/>
  <c r="L30" i="11"/>
  <c r="L31" i="11" s="1"/>
  <c r="M30" i="11"/>
  <c r="M31" i="11" s="1"/>
  <c r="N30" i="11"/>
  <c r="N31" i="11" s="1"/>
  <c r="O30" i="11"/>
  <c r="O31" i="11" s="1"/>
  <c r="E30" i="11"/>
  <c r="E31" i="11" s="1"/>
  <c r="F30" i="8"/>
  <c r="F31" i="8" s="1"/>
  <c r="G30" i="8"/>
  <c r="G31" i="8" s="1"/>
  <c r="H30" i="8"/>
  <c r="H31" i="8" s="1"/>
  <c r="I30" i="8"/>
  <c r="I31" i="8" s="1"/>
  <c r="J30" i="8"/>
  <c r="J31" i="8" s="1"/>
  <c r="K30" i="8"/>
  <c r="K31" i="8" s="1"/>
  <c r="L30" i="8"/>
  <c r="L31" i="8" s="1"/>
  <c r="M30" i="8"/>
  <c r="M31" i="8" s="1"/>
  <c r="N30" i="8"/>
  <c r="N31" i="8" s="1"/>
  <c r="O30" i="8"/>
  <c r="O31" i="8" s="1"/>
  <c r="E30" i="8"/>
  <c r="E31" i="8" s="1"/>
  <c r="G17" i="24" l="1"/>
  <c r="P17" i="23"/>
  <c r="O18" i="25"/>
  <c r="P17" i="24"/>
  <c r="R18" i="26"/>
  <c r="R19" i="26" s="1"/>
  <c r="G18" i="21"/>
  <c r="R18" i="28"/>
  <c r="R19" i="28" s="1"/>
  <c r="F18" i="21"/>
  <c r="P17" i="27"/>
  <c r="P17" i="26"/>
  <c r="P22" i="27"/>
  <c r="P25" i="27"/>
  <c r="S18" i="21"/>
  <c r="S19" i="21" s="1"/>
  <c r="P17" i="28"/>
  <c r="P22" i="26"/>
  <c r="P25" i="26"/>
  <c r="P18" i="26" s="1"/>
  <c r="N18" i="21"/>
  <c r="I25" i="22"/>
  <c r="I18" i="22" s="1"/>
  <c r="P17" i="25"/>
  <c r="R18" i="23"/>
  <c r="R19" i="23" s="1"/>
  <c r="S18" i="24"/>
  <c r="S19" i="24" s="1"/>
  <c r="P17" i="22"/>
  <c r="N17" i="21"/>
  <c r="P22" i="25"/>
  <c r="P25" i="25"/>
  <c r="P25" i="23"/>
  <c r="P22" i="23"/>
  <c r="P22" i="20"/>
  <c r="P25" i="20"/>
  <c r="R18" i="25"/>
  <c r="R19" i="25" s="1"/>
  <c r="H17" i="28"/>
  <c r="P25" i="24"/>
  <c r="P22" i="24"/>
  <c r="P25" i="22"/>
  <c r="P22" i="22"/>
  <c r="P22" i="28"/>
  <c r="P25" i="28"/>
  <c r="N18" i="27"/>
  <c r="R18" i="20"/>
  <c r="R19" i="20" s="1"/>
  <c r="S18" i="26"/>
  <c r="S19" i="26" s="1"/>
  <c r="S18" i="27"/>
  <c r="S19" i="27" s="1"/>
  <c r="H18" i="28"/>
  <c r="N17" i="24"/>
  <c r="P25" i="21"/>
  <c r="P22" i="21"/>
  <c r="S18" i="28"/>
  <c r="S19" i="28" s="1"/>
  <c r="P17" i="20"/>
  <c r="L17" i="27"/>
  <c r="M17" i="25"/>
  <c r="K17" i="23"/>
  <c r="H18" i="23"/>
  <c r="O18" i="22"/>
  <c r="O18" i="21"/>
  <c r="M17" i="21"/>
  <c r="L17" i="22"/>
  <c r="S31" i="20"/>
  <c r="L17" i="21"/>
  <c r="F17" i="25"/>
  <c r="O18" i="27"/>
  <c r="K17" i="28"/>
  <c r="H18" i="25"/>
  <c r="K25" i="28"/>
  <c r="K18" i="28" s="1"/>
  <c r="K17" i="22"/>
  <c r="E25" i="25"/>
  <c r="E18" i="25" s="1"/>
  <c r="M17" i="27"/>
  <c r="F22" i="25"/>
  <c r="F18" i="25" s="1"/>
  <c r="S30" i="21"/>
  <c r="S30" i="27"/>
  <c r="O17" i="20"/>
  <c r="L22" i="21"/>
  <c r="L18" i="21" s="1"/>
  <c r="H17" i="26"/>
  <c r="D48" i="23"/>
  <c r="D51" i="23" s="1"/>
  <c r="S30" i="23"/>
  <c r="S30" i="28"/>
  <c r="S30" i="26"/>
  <c r="J17" i="23"/>
  <c r="D48" i="28"/>
  <c r="D51" i="28" s="1"/>
  <c r="N17" i="27"/>
  <c r="R30" i="28"/>
  <c r="D48" i="26"/>
  <c r="D51" i="26" s="1"/>
  <c r="G17" i="23"/>
  <c r="K17" i="24"/>
  <c r="N17" i="26"/>
  <c r="H17" i="21"/>
  <c r="H17" i="23"/>
  <c r="F25" i="22"/>
  <c r="F18" i="22" s="1"/>
  <c r="D48" i="27"/>
  <c r="D51" i="27" s="1"/>
  <c r="D48" i="25"/>
  <c r="D51" i="25" s="1"/>
  <c r="L17" i="26"/>
  <c r="N17" i="25"/>
  <c r="S30" i="24"/>
  <c r="M17" i="23"/>
  <c r="R30" i="21"/>
  <c r="H17" i="24"/>
  <c r="E17" i="24"/>
  <c r="H17" i="20"/>
  <c r="I17" i="26"/>
  <c r="O17" i="28"/>
  <c r="F17" i="22"/>
  <c r="N18" i="20"/>
  <c r="E17" i="26"/>
  <c r="G17" i="28"/>
  <c r="M17" i="28"/>
  <c r="E22" i="20"/>
  <c r="E18" i="20" s="1"/>
  <c r="N22" i="24"/>
  <c r="N18" i="24" s="1"/>
  <c r="R31" i="27"/>
  <c r="J17" i="24"/>
  <c r="R30" i="24"/>
  <c r="I17" i="21"/>
  <c r="L17" i="20"/>
  <c r="G22" i="20"/>
  <c r="G18" i="20" s="1"/>
  <c r="G17" i="20"/>
  <c r="K17" i="20"/>
  <c r="O17" i="27"/>
  <c r="F17" i="26"/>
  <c r="H17" i="25"/>
  <c r="E18" i="22"/>
  <c r="R30" i="20"/>
  <c r="M17" i="22"/>
  <c r="J17" i="22"/>
  <c r="K17" i="26"/>
  <c r="I17" i="25"/>
  <c r="D48" i="21"/>
  <c r="D51" i="21" s="1"/>
  <c r="G17" i="21"/>
  <c r="D49" i="20"/>
  <c r="D52" i="20" s="1"/>
  <c r="S31" i="25"/>
  <c r="I17" i="27"/>
  <c r="D48" i="20"/>
  <c r="D51" i="20" s="1"/>
  <c r="O17" i="24"/>
  <c r="I17" i="24"/>
  <c r="I17" i="22"/>
  <c r="N17" i="20"/>
  <c r="F17" i="20"/>
  <c r="G17" i="27"/>
  <c r="R30" i="23"/>
  <c r="E17" i="28"/>
  <c r="F17" i="28"/>
  <c r="H17" i="27"/>
  <c r="E17" i="27"/>
  <c r="O17" i="26"/>
  <c r="R30" i="25"/>
  <c r="J17" i="25"/>
  <c r="K25" i="25"/>
  <c r="K18" i="25" s="1"/>
  <c r="I18" i="25"/>
  <c r="F17" i="24"/>
  <c r="S31" i="24"/>
  <c r="M17" i="24"/>
  <c r="F17" i="23"/>
  <c r="K18" i="23"/>
  <c r="N18" i="23"/>
  <c r="E17" i="23"/>
  <c r="N17" i="22"/>
  <c r="R30" i="22"/>
  <c r="O40" i="21"/>
  <c r="J17" i="21"/>
  <c r="E17" i="21"/>
  <c r="O18" i="20"/>
  <c r="H18" i="20"/>
  <c r="F18" i="20"/>
  <c r="J22" i="28"/>
  <c r="J18" i="28" s="1"/>
  <c r="I18" i="28"/>
  <c r="J17" i="28"/>
  <c r="K22" i="27"/>
  <c r="K18" i="27" s="1"/>
  <c r="F17" i="27"/>
  <c r="H18" i="27"/>
  <c r="G17" i="26"/>
  <c r="S30" i="25"/>
  <c r="K18" i="24"/>
  <c r="L25" i="22"/>
  <c r="L18" i="22" s="1"/>
  <c r="S30" i="22"/>
  <c r="E17" i="22"/>
  <c r="H17" i="22"/>
  <c r="F17" i="21"/>
  <c r="O17" i="21"/>
  <c r="E17" i="20"/>
  <c r="M17" i="20"/>
  <c r="K18" i="21"/>
  <c r="D48" i="22"/>
  <c r="D51" i="22" s="1"/>
  <c r="O17" i="22"/>
  <c r="O18" i="23"/>
  <c r="F22" i="23"/>
  <c r="F18" i="23" s="1"/>
  <c r="J25" i="23"/>
  <c r="J18" i="23" s="1"/>
  <c r="G25" i="23"/>
  <c r="G18" i="23" s="1"/>
  <c r="R31" i="24"/>
  <c r="H18" i="24"/>
  <c r="R30" i="26"/>
  <c r="F18" i="26"/>
  <c r="R30" i="27"/>
  <c r="N17" i="28"/>
  <c r="I17" i="28"/>
  <c r="L17" i="28"/>
  <c r="L22" i="25"/>
  <c r="L18" i="25" s="1"/>
  <c r="J18" i="22"/>
  <c r="K18" i="22"/>
  <c r="I22" i="23"/>
  <c r="I18" i="23" s="1"/>
  <c r="L22" i="24"/>
  <c r="L18" i="24" s="1"/>
  <c r="L17" i="24"/>
  <c r="F18" i="24"/>
  <c r="N18" i="26"/>
  <c r="L18" i="28"/>
  <c r="H18" i="22"/>
  <c r="R31" i="22"/>
  <c r="J18" i="24"/>
  <c r="I18" i="26"/>
  <c r="M18" i="26"/>
  <c r="J17" i="26"/>
  <c r="M22" i="20"/>
  <c r="M18" i="20" s="1"/>
  <c r="K18" i="20"/>
  <c r="I17" i="20"/>
  <c r="E18" i="21"/>
  <c r="J18" i="21"/>
  <c r="M22" i="22"/>
  <c r="M25" i="22"/>
  <c r="I17" i="23"/>
  <c r="O17" i="23"/>
  <c r="N17" i="23"/>
  <c r="G18" i="24"/>
  <c r="D48" i="24"/>
  <c r="D51" i="24" s="1"/>
  <c r="O40" i="25"/>
  <c r="M17" i="26"/>
  <c r="L22" i="27"/>
  <c r="L18" i="27" s="1"/>
  <c r="F18" i="28"/>
  <c r="E18" i="28"/>
  <c r="R31" i="28"/>
  <c r="N18" i="28"/>
  <c r="M18" i="28"/>
  <c r="J18" i="27"/>
  <c r="J17" i="27"/>
  <c r="I18" i="27"/>
  <c r="M18" i="27"/>
  <c r="E18" i="27"/>
  <c r="D49" i="27"/>
  <c r="D52" i="27" s="1"/>
  <c r="J25" i="26"/>
  <c r="J18" i="26" s="1"/>
  <c r="L22" i="26"/>
  <c r="L18" i="26" s="1"/>
  <c r="E18" i="26"/>
  <c r="G17" i="25"/>
  <c r="J18" i="25"/>
  <c r="O17" i="25"/>
  <c r="M18" i="25"/>
  <c r="N18" i="25"/>
  <c r="O18" i="24"/>
  <c r="I18" i="24"/>
  <c r="M18" i="24"/>
  <c r="D49" i="24"/>
  <c r="D52" i="24" s="1"/>
  <c r="E18" i="24"/>
  <c r="L18" i="23"/>
  <c r="L17" i="23"/>
  <c r="D49" i="23"/>
  <c r="D52" i="23" s="1"/>
  <c r="E18" i="23"/>
  <c r="M18" i="23"/>
  <c r="S31" i="22"/>
  <c r="N22" i="22"/>
  <c r="N18" i="22" s="1"/>
  <c r="G17" i="22"/>
  <c r="K17" i="21"/>
  <c r="I18" i="21"/>
  <c r="M18" i="21"/>
  <c r="H18" i="21"/>
  <c r="I18" i="20"/>
  <c r="J18" i="20"/>
  <c r="L18" i="20"/>
  <c r="J17" i="20"/>
  <c r="P18" i="22" l="1"/>
  <c r="P18" i="21"/>
  <c r="P18" i="24"/>
  <c r="P18" i="25"/>
  <c r="S31" i="27"/>
  <c r="S37" i="27" s="1"/>
  <c r="S41" i="27" s="1"/>
  <c r="F49" i="27" s="1"/>
  <c r="F52" i="27" s="1"/>
  <c r="D63" i="27" s="1"/>
  <c r="D64" i="27" s="1"/>
  <c r="R36" i="21"/>
  <c r="R40" i="21" s="1"/>
  <c r="E48" i="21" s="1"/>
  <c r="E51" i="21" s="1"/>
  <c r="S37" i="20"/>
  <c r="S41" i="20" s="1"/>
  <c r="F49" i="20" s="1"/>
  <c r="F52" i="20" s="1"/>
  <c r="D63" i="20" s="1"/>
  <c r="S37" i="25"/>
  <c r="S41" i="25" s="1"/>
  <c r="F49" i="25" s="1"/>
  <c r="F52" i="25" s="1"/>
  <c r="D63" i="25" s="1"/>
  <c r="R36" i="28"/>
  <c r="R40" i="28" s="1"/>
  <c r="E48" i="28" s="1"/>
  <c r="E51" i="28" s="1"/>
  <c r="S36" i="21"/>
  <c r="S40" i="21" s="1"/>
  <c r="F48" i="21" s="1"/>
  <c r="F51" i="21" s="1"/>
  <c r="D62" i="21" s="1"/>
  <c r="R36" i="27"/>
  <c r="R40" i="27" s="1"/>
  <c r="E48" i="27" s="1"/>
  <c r="E51" i="27" s="1"/>
  <c r="R37" i="24"/>
  <c r="R41" i="24" s="1"/>
  <c r="E49" i="24" s="1"/>
  <c r="E52" i="24" s="1"/>
  <c r="P18" i="20"/>
  <c r="S36" i="28"/>
  <c r="S40" i="28" s="1"/>
  <c r="F48" i="28" s="1"/>
  <c r="F51" i="28" s="1"/>
  <c r="D62" i="28" s="1"/>
  <c r="P18" i="23"/>
  <c r="R36" i="26"/>
  <c r="R40" i="26" s="1"/>
  <c r="E48" i="26" s="1"/>
  <c r="E51" i="26" s="1"/>
  <c r="S36" i="24"/>
  <c r="S40" i="24" s="1"/>
  <c r="F48" i="24" s="1"/>
  <c r="F51" i="24" s="1"/>
  <c r="D62" i="24" s="1"/>
  <c r="S36" i="27"/>
  <c r="S40" i="27" s="1"/>
  <c r="F48" i="27" s="1"/>
  <c r="F51" i="27" s="1"/>
  <c r="D62" i="27" s="1"/>
  <c r="S36" i="26"/>
  <c r="S40" i="26" s="1"/>
  <c r="F48" i="26" s="1"/>
  <c r="F51" i="26" s="1"/>
  <c r="D62" i="26" s="1"/>
  <c r="S36" i="25"/>
  <c r="S40" i="25" s="1"/>
  <c r="F48" i="25" s="1"/>
  <c r="F51" i="25" s="1"/>
  <c r="D62" i="25" s="1"/>
  <c r="R31" i="25"/>
  <c r="R36" i="24"/>
  <c r="R40" i="24" s="1"/>
  <c r="E48" i="24" s="1"/>
  <c r="E51" i="24" s="1"/>
  <c r="S36" i="23"/>
  <c r="S40" i="23" s="1"/>
  <c r="F48" i="23" s="1"/>
  <c r="F51" i="23" s="1"/>
  <c r="D62" i="23" s="1"/>
  <c r="R36" i="25"/>
  <c r="R40" i="25" s="1"/>
  <c r="E48" i="25" s="1"/>
  <c r="E51" i="25" s="1"/>
  <c r="S37" i="24"/>
  <c r="S41" i="24" s="1"/>
  <c r="F49" i="24" s="1"/>
  <c r="F52" i="24" s="1"/>
  <c r="D63" i="24" s="1"/>
  <c r="R36" i="23"/>
  <c r="R40" i="23" s="1"/>
  <c r="E48" i="23" s="1"/>
  <c r="E51" i="23" s="1"/>
  <c r="R37" i="28"/>
  <c r="R41" i="28" s="1"/>
  <c r="E49" i="28" s="1"/>
  <c r="E52" i="28" s="1"/>
  <c r="R37" i="22"/>
  <c r="R41" i="22" s="1"/>
  <c r="E49" i="22" s="1"/>
  <c r="E52" i="22" s="1"/>
  <c r="P18" i="28"/>
  <c r="S36" i="22"/>
  <c r="S40" i="22" s="1"/>
  <c r="F48" i="22" s="1"/>
  <c r="F51" i="22" s="1"/>
  <c r="D62" i="22" s="1"/>
  <c r="S37" i="22"/>
  <c r="S41" i="22" s="1"/>
  <c r="F49" i="22" s="1"/>
  <c r="F52" i="22" s="1"/>
  <c r="D63" i="22" s="1"/>
  <c r="D64" i="22" s="1"/>
  <c r="R36" i="22"/>
  <c r="R40" i="22" s="1"/>
  <c r="E48" i="22" s="1"/>
  <c r="E51" i="22" s="1"/>
  <c r="R36" i="20"/>
  <c r="R40" i="20" s="1"/>
  <c r="E48" i="20" s="1"/>
  <c r="E51" i="20" s="1"/>
  <c r="R37" i="27"/>
  <c r="R41" i="27" s="1"/>
  <c r="E49" i="27" s="1"/>
  <c r="E52" i="27" s="1"/>
  <c r="P18" i="27"/>
  <c r="D49" i="25"/>
  <c r="D52" i="25" s="1"/>
  <c r="S31" i="21"/>
  <c r="R31" i="23"/>
  <c r="S31" i="23"/>
  <c r="D49" i="26"/>
  <c r="D52" i="26" s="1"/>
  <c r="S31" i="26"/>
  <c r="M18" i="22"/>
  <c r="R31" i="26"/>
  <c r="S31" i="28"/>
  <c r="D49" i="28"/>
  <c r="D52" i="28" s="1"/>
  <c r="D49" i="22"/>
  <c r="D52" i="22" s="1"/>
  <c r="R31" i="21"/>
  <c r="D49" i="21"/>
  <c r="D52" i="21" s="1"/>
  <c r="R31" i="20"/>
  <c r="S30" i="20"/>
  <c r="D70" i="22" l="1"/>
  <c r="B19" i="4" s="1"/>
  <c r="D70" i="27"/>
  <c r="B24" i="4" s="1"/>
  <c r="D70" i="25"/>
  <c r="B22" i="4" s="1"/>
  <c r="D64" i="25"/>
  <c r="D70" i="24"/>
  <c r="B21" i="4" s="1"/>
  <c r="D64" i="24"/>
  <c r="R37" i="26"/>
  <c r="R41" i="26" s="1"/>
  <c r="E49" i="26" s="1"/>
  <c r="E52" i="26" s="1"/>
  <c r="R37" i="25"/>
  <c r="R41" i="25" s="1"/>
  <c r="E49" i="25" s="1"/>
  <c r="E52" i="25" s="1"/>
  <c r="R37" i="20"/>
  <c r="R41" i="20" s="1"/>
  <c r="E49" i="20" s="1"/>
  <c r="E52" i="20" s="1"/>
  <c r="S37" i="21"/>
  <c r="S41" i="21" s="1"/>
  <c r="F49" i="21" s="1"/>
  <c r="F52" i="21" s="1"/>
  <c r="D63" i="21" s="1"/>
  <c r="D64" i="21" s="1"/>
  <c r="S37" i="26"/>
  <c r="S41" i="26" s="1"/>
  <c r="F49" i="26" s="1"/>
  <c r="F52" i="26" s="1"/>
  <c r="D63" i="26" s="1"/>
  <c r="S37" i="28"/>
  <c r="S41" i="28" s="1"/>
  <c r="F49" i="28" s="1"/>
  <c r="F52" i="28" s="1"/>
  <c r="D63" i="28" s="1"/>
  <c r="S36" i="20"/>
  <c r="S40" i="20" s="1"/>
  <c r="F48" i="20" s="1"/>
  <c r="F51" i="20" s="1"/>
  <c r="D62" i="20" s="1"/>
  <c r="R37" i="21"/>
  <c r="R41" i="21" s="1"/>
  <c r="E49" i="21" s="1"/>
  <c r="E52" i="21" s="1"/>
  <c r="S37" i="23"/>
  <c r="S41" i="23" s="1"/>
  <c r="F49" i="23" s="1"/>
  <c r="F52" i="23" s="1"/>
  <c r="D63" i="23" s="1"/>
  <c r="R37" i="23"/>
  <c r="R41" i="23" s="1"/>
  <c r="E49" i="23" s="1"/>
  <c r="E52" i="23" s="1"/>
  <c r="D70" i="20" l="1"/>
  <c r="B17" i="4" s="1"/>
  <c r="D64" i="20"/>
  <c r="D64" i="26"/>
  <c r="D70" i="26"/>
  <c r="B23" i="4" s="1"/>
  <c r="D64" i="23"/>
  <c r="D70" i="23"/>
  <c r="B20" i="4" s="1"/>
  <c r="D64" i="28"/>
  <c r="D70" i="28"/>
  <c r="B25" i="4" s="1"/>
  <c r="D70" i="21"/>
  <c r="B18" i="4" s="1"/>
  <c r="D58" i="18"/>
  <c r="D57" i="18"/>
  <c r="D50" i="18"/>
  <c r="E50" i="18"/>
  <c r="F50" i="18"/>
  <c r="D45" i="18"/>
  <c r="E39" i="18"/>
  <c r="F39" i="18"/>
  <c r="G39" i="18"/>
  <c r="H39" i="18"/>
  <c r="I39" i="18"/>
  <c r="J39" i="18"/>
  <c r="K39" i="18"/>
  <c r="L39" i="18"/>
  <c r="M39" i="18"/>
  <c r="N39" i="18"/>
  <c r="O39" i="18"/>
  <c r="E38" i="18"/>
  <c r="F38" i="18"/>
  <c r="G38" i="18"/>
  <c r="H38" i="18"/>
  <c r="I38" i="18"/>
  <c r="J38" i="18"/>
  <c r="K38" i="18"/>
  <c r="L38" i="18"/>
  <c r="M38" i="18"/>
  <c r="N38" i="18"/>
  <c r="O38" i="18"/>
  <c r="E23" i="18"/>
  <c r="F23" i="18"/>
  <c r="G23" i="18"/>
  <c r="H23" i="18"/>
  <c r="I23" i="18"/>
  <c r="J23" i="18"/>
  <c r="K23" i="18"/>
  <c r="L23" i="18"/>
  <c r="M23" i="18"/>
  <c r="N23" i="18"/>
  <c r="O23" i="18"/>
  <c r="E20" i="18"/>
  <c r="F20" i="18"/>
  <c r="G20" i="18"/>
  <c r="H20" i="18"/>
  <c r="I20" i="18"/>
  <c r="J20" i="18"/>
  <c r="K20" i="18"/>
  <c r="L20" i="18"/>
  <c r="M20" i="18"/>
  <c r="N20" i="18"/>
  <c r="O20" i="18"/>
  <c r="Q10" i="18"/>
  <c r="R10" i="18"/>
  <c r="D9" i="18"/>
  <c r="E9" i="18"/>
  <c r="E10" i="18" s="1"/>
  <c r="F9" i="18"/>
  <c r="F10" i="18" s="1"/>
  <c r="G9" i="18"/>
  <c r="G10" i="18" s="1"/>
  <c r="H9" i="18"/>
  <c r="H10" i="18" s="1"/>
  <c r="I9" i="18"/>
  <c r="I10" i="18" s="1"/>
  <c r="J9" i="18"/>
  <c r="K21" i="18" s="1"/>
  <c r="K9" i="18"/>
  <c r="K10" i="18" s="1"/>
  <c r="L9" i="18"/>
  <c r="L10" i="18" s="1"/>
  <c r="M9" i="18"/>
  <c r="M10" i="18" s="1"/>
  <c r="N9" i="18"/>
  <c r="N10" i="18" s="1"/>
  <c r="O9" i="18"/>
  <c r="D69" i="18"/>
  <c r="D56" i="18"/>
  <c r="O37" i="18"/>
  <c r="N37" i="18"/>
  <c r="M37" i="18"/>
  <c r="L37" i="18"/>
  <c r="K37" i="18"/>
  <c r="J37" i="18"/>
  <c r="I37" i="18"/>
  <c r="H37" i="18"/>
  <c r="G37" i="18"/>
  <c r="F37" i="18"/>
  <c r="E37" i="18"/>
  <c r="O36" i="18"/>
  <c r="N36" i="18"/>
  <c r="M36" i="18"/>
  <c r="L36" i="18"/>
  <c r="K36" i="18"/>
  <c r="J36" i="18"/>
  <c r="I36" i="18"/>
  <c r="H36" i="18"/>
  <c r="G36" i="18"/>
  <c r="F36" i="18"/>
  <c r="E36" i="18"/>
  <c r="D6" i="18"/>
  <c r="D58" i="17"/>
  <c r="D57" i="17"/>
  <c r="D50" i="17"/>
  <c r="E50" i="17"/>
  <c r="F50" i="17"/>
  <c r="D45" i="17"/>
  <c r="E39" i="17"/>
  <c r="F39" i="17"/>
  <c r="G39" i="17"/>
  <c r="H39" i="17"/>
  <c r="I39" i="17"/>
  <c r="J39" i="17"/>
  <c r="K39" i="17"/>
  <c r="L39" i="17"/>
  <c r="M39" i="17"/>
  <c r="N39" i="17"/>
  <c r="O39" i="17"/>
  <c r="E38" i="17"/>
  <c r="F38" i="17"/>
  <c r="G38" i="17"/>
  <c r="H38" i="17"/>
  <c r="I38" i="17"/>
  <c r="J38" i="17"/>
  <c r="K38" i="17"/>
  <c r="L38" i="17"/>
  <c r="M38" i="17"/>
  <c r="N38" i="17"/>
  <c r="O38" i="17"/>
  <c r="E23" i="17"/>
  <c r="F23" i="17"/>
  <c r="G23" i="17"/>
  <c r="H23" i="17"/>
  <c r="I23" i="17"/>
  <c r="J23" i="17"/>
  <c r="K23" i="17"/>
  <c r="L23" i="17"/>
  <c r="M23" i="17"/>
  <c r="N23" i="17"/>
  <c r="O23" i="17"/>
  <c r="E20" i="17"/>
  <c r="F20" i="17"/>
  <c r="G20" i="17"/>
  <c r="H20" i="17"/>
  <c r="I20" i="17"/>
  <c r="J20" i="17"/>
  <c r="K20" i="17"/>
  <c r="L20" i="17"/>
  <c r="M20" i="17"/>
  <c r="N20" i="17"/>
  <c r="O20" i="17"/>
  <c r="Q10" i="17"/>
  <c r="R10" i="17"/>
  <c r="E9" i="17"/>
  <c r="F9" i="17"/>
  <c r="F10" i="17" s="1"/>
  <c r="G9" i="17"/>
  <c r="G10" i="17" s="1"/>
  <c r="H9" i="17"/>
  <c r="H10" i="17" s="1"/>
  <c r="I9" i="17"/>
  <c r="I10" i="17" s="1"/>
  <c r="J9" i="17"/>
  <c r="J10" i="17" s="1"/>
  <c r="K9" i="17"/>
  <c r="K10" i="17" s="1"/>
  <c r="L9" i="17"/>
  <c r="L10" i="17" s="1"/>
  <c r="M9" i="17"/>
  <c r="N9" i="17"/>
  <c r="N10" i="17" s="1"/>
  <c r="O9" i="17"/>
  <c r="D9" i="17"/>
  <c r="D10" i="17" s="1"/>
  <c r="D56" i="17"/>
  <c r="O37" i="17"/>
  <c r="N37" i="17"/>
  <c r="M37" i="17"/>
  <c r="L37" i="17"/>
  <c r="K37" i="17"/>
  <c r="J37" i="17"/>
  <c r="I37" i="17"/>
  <c r="H37" i="17"/>
  <c r="G37" i="17"/>
  <c r="F37" i="17"/>
  <c r="E37" i="17"/>
  <c r="O36" i="17"/>
  <c r="N36" i="17"/>
  <c r="M36" i="17"/>
  <c r="L36" i="17"/>
  <c r="K36" i="17"/>
  <c r="J36" i="17"/>
  <c r="I36" i="17"/>
  <c r="H36" i="17"/>
  <c r="G36" i="17"/>
  <c r="F36" i="17"/>
  <c r="E36" i="17"/>
  <c r="D6" i="17"/>
  <c r="D58" i="16"/>
  <c r="D57" i="16"/>
  <c r="D50" i="16"/>
  <c r="E50" i="16"/>
  <c r="F50" i="16"/>
  <c r="D45" i="16"/>
  <c r="E39" i="16"/>
  <c r="F39" i="16"/>
  <c r="G39" i="16"/>
  <c r="H39" i="16"/>
  <c r="I39" i="16"/>
  <c r="J39" i="16"/>
  <c r="K39" i="16"/>
  <c r="L39" i="16"/>
  <c r="M39" i="16"/>
  <c r="N39" i="16"/>
  <c r="O39" i="16"/>
  <c r="E38" i="16"/>
  <c r="F38" i="16"/>
  <c r="G38" i="16"/>
  <c r="H38" i="16"/>
  <c r="I38" i="16"/>
  <c r="J38" i="16"/>
  <c r="K38" i="16"/>
  <c r="L38" i="16"/>
  <c r="M38" i="16"/>
  <c r="N38" i="16"/>
  <c r="O38" i="16"/>
  <c r="E23" i="16"/>
  <c r="F23" i="16"/>
  <c r="G23" i="16"/>
  <c r="H23" i="16"/>
  <c r="I23" i="16"/>
  <c r="J23" i="16"/>
  <c r="K23" i="16"/>
  <c r="L23" i="16"/>
  <c r="M23" i="16"/>
  <c r="N23" i="16"/>
  <c r="O23" i="16"/>
  <c r="E20" i="16"/>
  <c r="F20" i="16"/>
  <c r="G20" i="16"/>
  <c r="H20" i="16"/>
  <c r="I20" i="16"/>
  <c r="J20" i="16"/>
  <c r="K20" i="16"/>
  <c r="L20" i="16"/>
  <c r="M20" i="16"/>
  <c r="N20" i="16"/>
  <c r="O20" i="16"/>
  <c r="R10" i="16"/>
  <c r="E9" i="16"/>
  <c r="E10" i="16" s="1"/>
  <c r="F9" i="16"/>
  <c r="F10" i="16" s="1"/>
  <c r="G9" i="16"/>
  <c r="H9" i="16"/>
  <c r="H10" i="16" s="1"/>
  <c r="I9" i="16"/>
  <c r="I10" i="16" s="1"/>
  <c r="J9" i="16"/>
  <c r="J10" i="16" s="1"/>
  <c r="K9" i="16"/>
  <c r="L9" i="16"/>
  <c r="L10" i="16" s="1"/>
  <c r="M9" i="16"/>
  <c r="M10" i="16" s="1"/>
  <c r="N9" i="16"/>
  <c r="N10" i="16" s="1"/>
  <c r="O9" i="16"/>
  <c r="D9" i="16"/>
  <c r="D69" i="16"/>
  <c r="D56" i="16"/>
  <c r="O37" i="16"/>
  <c r="N37" i="16"/>
  <c r="M37" i="16"/>
  <c r="L37" i="16"/>
  <c r="K37" i="16"/>
  <c r="J37" i="16"/>
  <c r="I37" i="16"/>
  <c r="H37" i="16"/>
  <c r="G37" i="16"/>
  <c r="F37" i="16"/>
  <c r="E37" i="16"/>
  <c r="O36" i="16"/>
  <c r="N36" i="16"/>
  <c r="M36" i="16"/>
  <c r="L36" i="16"/>
  <c r="K36" i="16"/>
  <c r="J36" i="16"/>
  <c r="I36" i="16"/>
  <c r="H36" i="16"/>
  <c r="G36" i="16"/>
  <c r="F36" i="16"/>
  <c r="E36" i="16"/>
  <c r="D6" i="16"/>
  <c r="D58" i="15"/>
  <c r="D57" i="15"/>
  <c r="D50" i="15"/>
  <c r="E50" i="15"/>
  <c r="F50" i="15"/>
  <c r="D45" i="15"/>
  <c r="E39" i="15"/>
  <c r="F39" i="15"/>
  <c r="G39" i="15"/>
  <c r="H39" i="15"/>
  <c r="I39" i="15"/>
  <c r="J39" i="15"/>
  <c r="K39" i="15"/>
  <c r="L39" i="15"/>
  <c r="M39" i="15"/>
  <c r="N39" i="15"/>
  <c r="O39" i="15"/>
  <c r="E38" i="15"/>
  <c r="F38" i="15"/>
  <c r="G38" i="15"/>
  <c r="H38" i="15"/>
  <c r="I38" i="15"/>
  <c r="J38" i="15"/>
  <c r="K38" i="15"/>
  <c r="L38" i="15"/>
  <c r="M38" i="15"/>
  <c r="N38" i="15"/>
  <c r="O38" i="15"/>
  <c r="E23" i="15"/>
  <c r="F23" i="15"/>
  <c r="G23" i="15"/>
  <c r="H23" i="15"/>
  <c r="I23" i="15"/>
  <c r="J23" i="15"/>
  <c r="K23" i="15"/>
  <c r="L23" i="15"/>
  <c r="M23" i="15"/>
  <c r="N23" i="15"/>
  <c r="O23" i="15"/>
  <c r="F20" i="15"/>
  <c r="G20" i="15"/>
  <c r="H20" i="15"/>
  <c r="I20" i="15"/>
  <c r="J20" i="15"/>
  <c r="K20" i="15"/>
  <c r="L20" i="15"/>
  <c r="M20" i="15"/>
  <c r="N20" i="15"/>
  <c r="O20" i="15"/>
  <c r="E20" i="15"/>
  <c r="R10" i="15"/>
  <c r="Q10" i="15"/>
  <c r="E9" i="15"/>
  <c r="E10" i="15" s="1"/>
  <c r="F9" i="15"/>
  <c r="F10" i="15" s="1"/>
  <c r="G9" i="15"/>
  <c r="G10" i="15" s="1"/>
  <c r="H9" i="15"/>
  <c r="H10" i="15" s="1"/>
  <c r="I9" i="15"/>
  <c r="I10" i="15" s="1"/>
  <c r="J9" i="15"/>
  <c r="J10" i="15" s="1"/>
  <c r="K9" i="15"/>
  <c r="K10" i="15" s="1"/>
  <c r="L9" i="15"/>
  <c r="M9" i="15"/>
  <c r="M10" i="15" s="1"/>
  <c r="N9" i="15"/>
  <c r="N10" i="15" s="1"/>
  <c r="O9" i="15"/>
  <c r="D9" i="15"/>
  <c r="D10" i="15" s="1"/>
  <c r="D69" i="15"/>
  <c r="D56" i="15"/>
  <c r="O37" i="15"/>
  <c r="N37" i="15"/>
  <c r="M37" i="15"/>
  <c r="L37" i="15"/>
  <c r="K37" i="15"/>
  <c r="J37" i="15"/>
  <c r="I37" i="15"/>
  <c r="H37" i="15"/>
  <c r="G37" i="15"/>
  <c r="F37" i="15"/>
  <c r="E37" i="15"/>
  <c r="O36" i="15"/>
  <c r="N36" i="15"/>
  <c r="M36" i="15"/>
  <c r="L36" i="15"/>
  <c r="K36" i="15"/>
  <c r="J36" i="15"/>
  <c r="I36" i="15"/>
  <c r="H36" i="15"/>
  <c r="G36" i="15"/>
  <c r="F36" i="15"/>
  <c r="E36" i="15"/>
  <c r="D6" i="15"/>
  <c r="D45" i="13"/>
  <c r="D58" i="13"/>
  <c r="D57" i="13"/>
  <c r="E50" i="13"/>
  <c r="F50" i="13"/>
  <c r="D50" i="13"/>
  <c r="F39" i="13"/>
  <c r="G39" i="13"/>
  <c r="H39" i="13"/>
  <c r="I39" i="13"/>
  <c r="J39" i="13"/>
  <c r="K39" i="13"/>
  <c r="L39" i="13"/>
  <c r="M39" i="13"/>
  <c r="N39" i="13"/>
  <c r="O39" i="13"/>
  <c r="E39" i="13"/>
  <c r="F38" i="13"/>
  <c r="G38" i="13"/>
  <c r="H38" i="13"/>
  <c r="I38" i="13"/>
  <c r="J38" i="13"/>
  <c r="K38" i="13"/>
  <c r="L38" i="13"/>
  <c r="M38" i="13"/>
  <c r="N38" i="13"/>
  <c r="O38" i="13"/>
  <c r="E38" i="13"/>
  <c r="F23" i="13"/>
  <c r="G23" i="13"/>
  <c r="H23" i="13"/>
  <c r="I23" i="13"/>
  <c r="J23" i="13"/>
  <c r="K23" i="13"/>
  <c r="L23" i="13"/>
  <c r="M23" i="13"/>
  <c r="N23" i="13"/>
  <c r="O23" i="13"/>
  <c r="E23" i="13"/>
  <c r="F20" i="13"/>
  <c r="G20" i="13"/>
  <c r="H20" i="13"/>
  <c r="I20" i="13"/>
  <c r="J20" i="13"/>
  <c r="K20" i="13"/>
  <c r="L20" i="13"/>
  <c r="M20" i="13"/>
  <c r="N20" i="13"/>
  <c r="O20" i="13"/>
  <c r="E20" i="13"/>
  <c r="R10" i="13"/>
  <c r="Q10" i="13"/>
  <c r="E9" i="13"/>
  <c r="E10" i="13" s="1"/>
  <c r="F9" i="13"/>
  <c r="G9" i="13"/>
  <c r="H9" i="13"/>
  <c r="H10" i="13" s="1"/>
  <c r="I9" i="13"/>
  <c r="I10" i="13" s="1"/>
  <c r="J9" i="13"/>
  <c r="J10" i="13" s="1"/>
  <c r="K9" i="13"/>
  <c r="K10" i="13" s="1"/>
  <c r="L9" i="13"/>
  <c r="L10" i="13" s="1"/>
  <c r="M9" i="13"/>
  <c r="M10" i="13" s="1"/>
  <c r="N9" i="13"/>
  <c r="N10" i="13" s="1"/>
  <c r="O9" i="13"/>
  <c r="D9" i="13"/>
  <c r="D10" i="13" s="1"/>
  <c r="D69" i="13"/>
  <c r="D56" i="13"/>
  <c r="O37" i="13"/>
  <c r="N37" i="13"/>
  <c r="M37" i="13"/>
  <c r="L37" i="13"/>
  <c r="K37" i="13"/>
  <c r="J37" i="13"/>
  <c r="I37" i="13"/>
  <c r="H37" i="13"/>
  <c r="G37" i="13"/>
  <c r="F37" i="13"/>
  <c r="E37" i="13"/>
  <c r="O36" i="13"/>
  <c r="N36" i="13"/>
  <c r="M36" i="13"/>
  <c r="L36" i="13"/>
  <c r="K36" i="13"/>
  <c r="J36" i="13"/>
  <c r="I36" i="13"/>
  <c r="H36" i="13"/>
  <c r="G36" i="13"/>
  <c r="F36" i="13"/>
  <c r="E36" i="13"/>
  <c r="D6" i="13"/>
  <c r="D58" i="12"/>
  <c r="D57" i="12"/>
  <c r="D45" i="12"/>
  <c r="E50" i="12"/>
  <c r="F50" i="12"/>
  <c r="D50" i="12"/>
  <c r="F39" i="12"/>
  <c r="G39" i="12"/>
  <c r="H39" i="12"/>
  <c r="I39" i="12"/>
  <c r="J39" i="12"/>
  <c r="K39" i="12"/>
  <c r="L39" i="12"/>
  <c r="M39" i="12"/>
  <c r="N39" i="12"/>
  <c r="O39" i="12"/>
  <c r="E39" i="12"/>
  <c r="F23" i="12"/>
  <c r="G23" i="12"/>
  <c r="H23" i="12"/>
  <c r="I23" i="12"/>
  <c r="J23" i="12"/>
  <c r="K23" i="12"/>
  <c r="L23" i="12"/>
  <c r="M23" i="12"/>
  <c r="N23" i="12"/>
  <c r="O23" i="12"/>
  <c r="E23" i="12"/>
  <c r="F20" i="12"/>
  <c r="G20" i="12"/>
  <c r="H20" i="12"/>
  <c r="I20" i="12"/>
  <c r="J20" i="12"/>
  <c r="K20" i="12"/>
  <c r="L20" i="12"/>
  <c r="M20" i="12"/>
  <c r="N20" i="12"/>
  <c r="O20" i="12"/>
  <c r="E20" i="12"/>
  <c r="R10" i="12"/>
  <c r="Q10" i="12"/>
  <c r="E9" i="12"/>
  <c r="E10" i="12" s="1"/>
  <c r="F9" i="12"/>
  <c r="F10" i="12" s="1"/>
  <c r="G9" i="12"/>
  <c r="G10" i="12" s="1"/>
  <c r="H9" i="12"/>
  <c r="H10" i="12" s="1"/>
  <c r="I9" i="12"/>
  <c r="I10" i="12" s="1"/>
  <c r="J9" i="12"/>
  <c r="J10" i="12" s="1"/>
  <c r="K9" i="12"/>
  <c r="L9" i="12"/>
  <c r="L10" i="12" s="1"/>
  <c r="M9" i="12"/>
  <c r="M10" i="12" s="1"/>
  <c r="N9" i="12"/>
  <c r="O10" i="12"/>
  <c r="D9" i="12"/>
  <c r="D10" i="12" s="1"/>
  <c r="D69" i="12"/>
  <c r="D56" i="12"/>
  <c r="O37" i="12"/>
  <c r="N37" i="12"/>
  <c r="M37" i="12"/>
  <c r="L37" i="12"/>
  <c r="K37" i="12"/>
  <c r="J37" i="12"/>
  <c r="I37" i="12"/>
  <c r="H37" i="12"/>
  <c r="G37" i="12"/>
  <c r="F37" i="12"/>
  <c r="E37" i="12"/>
  <c r="O36" i="12"/>
  <c r="N36" i="12"/>
  <c r="M36" i="12"/>
  <c r="L36" i="12"/>
  <c r="K36" i="12"/>
  <c r="J36" i="12"/>
  <c r="I36" i="12"/>
  <c r="H36" i="12"/>
  <c r="G36" i="12"/>
  <c r="F36" i="12"/>
  <c r="E36" i="12"/>
  <c r="D6" i="12"/>
  <c r="R10" i="11"/>
  <c r="Q10" i="11"/>
  <c r="R25" i="15" l="1"/>
  <c r="R22" i="15"/>
  <c r="Q30" i="18"/>
  <c r="Q36" i="18" s="1"/>
  <c r="Q40" i="18" s="1"/>
  <c r="D48" i="18" s="1"/>
  <c r="D51" i="18" s="1"/>
  <c r="Q31" i="18"/>
  <c r="Q37" i="18" s="1"/>
  <c r="Q41" i="18" s="1"/>
  <c r="R25" i="12"/>
  <c r="R22" i="12"/>
  <c r="R18" i="12" s="1"/>
  <c r="O10" i="15"/>
  <c r="P21" i="15"/>
  <c r="P24" i="15"/>
  <c r="S25" i="15"/>
  <c r="S22" i="15"/>
  <c r="S18" i="15" s="1"/>
  <c r="S19" i="15" s="1"/>
  <c r="O10" i="18"/>
  <c r="P24" i="18"/>
  <c r="P21" i="18"/>
  <c r="S25" i="18"/>
  <c r="S22" i="18"/>
  <c r="S25" i="12"/>
  <c r="S22" i="12"/>
  <c r="S18" i="12" s="1"/>
  <c r="R22" i="18"/>
  <c r="R25" i="18"/>
  <c r="Q30" i="16"/>
  <c r="Q36" i="16" s="1"/>
  <c r="Q40" i="16" s="1"/>
  <c r="Q31" i="16"/>
  <c r="Q37" i="16" s="1"/>
  <c r="Q41" i="16" s="1"/>
  <c r="E24" i="16"/>
  <c r="K25" i="15"/>
  <c r="O10" i="16"/>
  <c r="P21" i="16"/>
  <c r="P24" i="16"/>
  <c r="R22" i="13"/>
  <c r="R25" i="13"/>
  <c r="S25" i="11"/>
  <c r="S22" i="11"/>
  <c r="Q31" i="15"/>
  <c r="Q37" i="15" s="1"/>
  <c r="Q41" i="15" s="1"/>
  <c r="Q30" i="15"/>
  <c r="Q36" i="15" s="1"/>
  <c r="Q40" i="15" s="1"/>
  <c r="Q31" i="12"/>
  <c r="R31" i="12"/>
  <c r="R30" i="12"/>
  <c r="Q30" i="12"/>
  <c r="S25" i="16"/>
  <c r="S22" i="16"/>
  <c r="Q31" i="13"/>
  <c r="Q37" i="13" s="1"/>
  <c r="Q41" i="13" s="1"/>
  <c r="Q30" i="13"/>
  <c r="Q36" i="13" s="1"/>
  <c r="Q40" i="13" s="1"/>
  <c r="P21" i="13"/>
  <c r="P24" i="13"/>
  <c r="S25" i="13"/>
  <c r="S22" i="13"/>
  <c r="Q30" i="17"/>
  <c r="Q36" i="17" s="1"/>
  <c r="Q40" i="17" s="1"/>
  <c r="Q31" i="17"/>
  <c r="Q37" i="17" s="1"/>
  <c r="Q41" i="17" s="1"/>
  <c r="S22" i="17"/>
  <c r="S18" i="17" s="1"/>
  <c r="S19" i="17" s="1"/>
  <c r="S25" i="17"/>
  <c r="O10" i="17"/>
  <c r="P21" i="17"/>
  <c r="P24" i="17"/>
  <c r="R22" i="17"/>
  <c r="R25" i="17"/>
  <c r="R22" i="11"/>
  <c r="R25" i="11"/>
  <c r="N22" i="13"/>
  <c r="G22" i="15"/>
  <c r="P25" i="16"/>
  <c r="P22" i="16"/>
  <c r="O22" i="15"/>
  <c r="M24" i="15"/>
  <c r="G21" i="13"/>
  <c r="P25" i="12"/>
  <c r="P22" i="12"/>
  <c r="M22" i="12"/>
  <c r="I25" i="17"/>
  <c r="K25" i="16"/>
  <c r="F22" i="15"/>
  <c r="L21" i="12"/>
  <c r="O22" i="13"/>
  <c r="N22" i="18"/>
  <c r="N22" i="15"/>
  <c r="M22" i="18"/>
  <c r="K24" i="16"/>
  <c r="J40" i="12"/>
  <c r="J10" i="18"/>
  <c r="K25" i="18" s="1"/>
  <c r="D10" i="16"/>
  <c r="E25" i="16" s="1"/>
  <c r="H21" i="18"/>
  <c r="O21" i="18"/>
  <c r="F40" i="18"/>
  <c r="N40" i="18"/>
  <c r="G41" i="18"/>
  <c r="O41" i="18"/>
  <c r="H24" i="18"/>
  <c r="G40" i="18"/>
  <c r="O40" i="18"/>
  <c r="E24" i="18"/>
  <c r="N24" i="17"/>
  <c r="Q11" i="13"/>
  <c r="F24" i="17"/>
  <c r="H24" i="17"/>
  <c r="I21" i="18"/>
  <c r="O21" i="13"/>
  <c r="I24" i="16"/>
  <c r="G24" i="17"/>
  <c r="J21" i="13"/>
  <c r="H40" i="17"/>
  <c r="N21" i="17"/>
  <c r="Q11" i="18"/>
  <c r="R11" i="17"/>
  <c r="R11" i="13"/>
  <c r="O24" i="13"/>
  <c r="H21" i="16"/>
  <c r="H24" i="16"/>
  <c r="I24" i="18"/>
  <c r="J25" i="12"/>
  <c r="H24" i="13"/>
  <c r="J24" i="13"/>
  <c r="E40" i="15"/>
  <c r="M40" i="15"/>
  <c r="R11" i="15"/>
  <c r="I24" i="15"/>
  <c r="M21" i="18"/>
  <c r="E21" i="18"/>
  <c r="F21" i="18"/>
  <c r="G40" i="13"/>
  <c r="K40" i="13"/>
  <c r="O40" i="13"/>
  <c r="K25" i="13"/>
  <c r="L21" i="15"/>
  <c r="G10" i="16"/>
  <c r="H22" i="16" s="1"/>
  <c r="H40" i="16"/>
  <c r="J24" i="16"/>
  <c r="I21" i="17"/>
  <c r="O24" i="17"/>
  <c r="M24" i="18"/>
  <c r="K10" i="12"/>
  <c r="L25" i="12" s="1"/>
  <c r="F41" i="12"/>
  <c r="J41" i="12"/>
  <c r="N41" i="12"/>
  <c r="E22" i="12"/>
  <c r="I21" i="12"/>
  <c r="G24" i="12"/>
  <c r="F21" i="17"/>
  <c r="L21" i="17"/>
  <c r="S30" i="18"/>
  <c r="L24" i="13"/>
  <c r="H40" i="13"/>
  <c r="G41" i="15"/>
  <c r="K41" i="15"/>
  <c r="O41" i="15"/>
  <c r="J21" i="16"/>
  <c r="F41" i="16"/>
  <c r="N41" i="16"/>
  <c r="E24" i="12"/>
  <c r="G40" i="12"/>
  <c r="O24" i="12"/>
  <c r="K25" i="12"/>
  <c r="I24" i="12"/>
  <c r="G24" i="13"/>
  <c r="G17" i="13" s="1"/>
  <c r="G40" i="15"/>
  <c r="K40" i="15"/>
  <c r="F40" i="16"/>
  <c r="N40" i="16"/>
  <c r="F41" i="17"/>
  <c r="N41" i="17"/>
  <c r="E22" i="17"/>
  <c r="M22" i="17"/>
  <c r="O21" i="17"/>
  <c r="G21" i="17"/>
  <c r="I24" i="17"/>
  <c r="D10" i="18"/>
  <c r="E22" i="18" s="1"/>
  <c r="E41" i="18"/>
  <c r="M41" i="18"/>
  <c r="J24" i="12"/>
  <c r="G41" i="13"/>
  <c r="O41" i="13"/>
  <c r="H40" i="15"/>
  <c r="E41" i="15"/>
  <c r="M41" i="15"/>
  <c r="J21" i="15"/>
  <c r="G40" i="16"/>
  <c r="H41" i="16"/>
  <c r="O22" i="16"/>
  <c r="G22" i="16"/>
  <c r="R11" i="16"/>
  <c r="I21" i="16"/>
  <c r="O24" i="16"/>
  <c r="G24" i="16"/>
  <c r="F40" i="17"/>
  <c r="N40" i="17"/>
  <c r="I40" i="18"/>
  <c r="I25" i="12"/>
  <c r="N10" i="12"/>
  <c r="O22" i="12" s="1"/>
  <c r="K24" i="12"/>
  <c r="J25" i="13"/>
  <c r="J41" i="13"/>
  <c r="E41" i="16"/>
  <c r="H41" i="18"/>
  <c r="R11" i="12"/>
  <c r="J40" i="13"/>
  <c r="F40" i="15"/>
  <c r="N40" i="15"/>
  <c r="K21" i="16"/>
  <c r="O40" i="17"/>
  <c r="R11" i="18"/>
  <c r="H40" i="18"/>
  <c r="J22" i="12"/>
  <c r="G41" i="12"/>
  <c r="O41" i="12"/>
  <c r="H41" i="15"/>
  <c r="I41" i="17"/>
  <c r="I22" i="12"/>
  <c r="K22" i="12"/>
  <c r="H21" i="15"/>
  <c r="L25" i="15"/>
  <c r="O21" i="16"/>
  <c r="G21" i="16"/>
  <c r="N24" i="18"/>
  <c r="J24" i="18"/>
  <c r="F24" i="18"/>
  <c r="N21" i="12"/>
  <c r="F21" i="12"/>
  <c r="K21" i="15"/>
  <c r="O24" i="15"/>
  <c r="L24" i="16"/>
  <c r="J24" i="17"/>
  <c r="I41" i="12"/>
  <c r="G25" i="15"/>
  <c r="Q11" i="15"/>
  <c r="J24" i="15"/>
  <c r="N21" i="18"/>
  <c r="J21" i="18"/>
  <c r="N24" i="12"/>
  <c r="F24" i="12"/>
  <c r="M21" i="15"/>
  <c r="M17" i="15" s="1"/>
  <c r="I25" i="15"/>
  <c r="L21" i="16"/>
  <c r="J21" i="17"/>
  <c r="L24" i="17"/>
  <c r="G24" i="18"/>
  <c r="F41" i="18"/>
  <c r="N41" i="18"/>
  <c r="I41" i="18"/>
  <c r="E40" i="18"/>
  <c r="M40" i="18"/>
  <c r="K40" i="18"/>
  <c r="L40" i="18"/>
  <c r="J40" i="18"/>
  <c r="K41" i="18"/>
  <c r="J41" i="18"/>
  <c r="L41" i="18"/>
  <c r="L25" i="18"/>
  <c r="F22" i="18"/>
  <c r="O25" i="18"/>
  <c r="G21" i="18"/>
  <c r="I25" i="18"/>
  <c r="L22" i="18"/>
  <c r="J25" i="18"/>
  <c r="K24" i="18"/>
  <c r="K17" i="18" s="1"/>
  <c r="L24" i="18"/>
  <c r="G22" i="18"/>
  <c r="O22" i="18"/>
  <c r="M25" i="18"/>
  <c r="L21" i="18"/>
  <c r="H22" i="18"/>
  <c r="F25" i="18"/>
  <c r="N25" i="18"/>
  <c r="J22" i="18"/>
  <c r="H25" i="18"/>
  <c r="I22" i="18"/>
  <c r="G25" i="18"/>
  <c r="O24" i="18"/>
  <c r="K41" i="17"/>
  <c r="I40" i="17"/>
  <c r="L41" i="17"/>
  <c r="K40" i="17"/>
  <c r="H41" i="17"/>
  <c r="E41" i="17"/>
  <c r="M41" i="17"/>
  <c r="G41" i="17"/>
  <c r="G40" i="17"/>
  <c r="L40" i="17"/>
  <c r="E40" i="17"/>
  <c r="M40" i="17"/>
  <c r="J41" i="17"/>
  <c r="J40" i="17"/>
  <c r="O41" i="17"/>
  <c r="L25" i="17"/>
  <c r="K21" i="17"/>
  <c r="K24" i="17"/>
  <c r="J25" i="17"/>
  <c r="L22" i="17"/>
  <c r="M21" i="17"/>
  <c r="M24" i="17"/>
  <c r="E21" i="17"/>
  <c r="E24" i="17"/>
  <c r="H22" i="17"/>
  <c r="K22" i="17"/>
  <c r="K25" i="17"/>
  <c r="G22" i="17"/>
  <c r="O22" i="17"/>
  <c r="E25" i="17"/>
  <c r="M25" i="17"/>
  <c r="Q11" i="17"/>
  <c r="I22" i="17"/>
  <c r="G25" i="17"/>
  <c r="O25" i="17"/>
  <c r="E10" i="17"/>
  <c r="F22" i="17" s="1"/>
  <c r="M10" i="17"/>
  <c r="N22" i="17" s="1"/>
  <c r="H21" i="17"/>
  <c r="J22" i="17"/>
  <c r="H25" i="17"/>
  <c r="I40" i="16"/>
  <c r="I41" i="16"/>
  <c r="O40" i="16"/>
  <c r="O41" i="16"/>
  <c r="G41" i="16"/>
  <c r="L41" i="16"/>
  <c r="M41" i="16"/>
  <c r="K41" i="16"/>
  <c r="J40" i="16"/>
  <c r="E40" i="16"/>
  <c r="M40" i="16"/>
  <c r="J41" i="16"/>
  <c r="K40" i="16"/>
  <c r="L40" i="16"/>
  <c r="M25" i="16"/>
  <c r="M22" i="16"/>
  <c r="F24" i="16"/>
  <c r="N24" i="16"/>
  <c r="M24" i="16"/>
  <c r="M21" i="16"/>
  <c r="I25" i="16"/>
  <c r="J25" i="16"/>
  <c r="K22" i="16"/>
  <c r="E21" i="16"/>
  <c r="F22" i="16"/>
  <c r="F25" i="16"/>
  <c r="N22" i="16"/>
  <c r="N25" i="16"/>
  <c r="K10" i="16"/>
  <c r="L25" i="16" s="1"/>
  <c r="F21" i="16"/>
  <c r="N21" i="16"/>
  <c r="I22" i="16"/>
  <c r="G25" i="16"/>
  <c r="J22" i="16"/>
  <c r="O25" i="16"/>
  <c r="J41" i="15"/>
  <c r="I40" i="15"/>
  <c r="O40" i="15"/>
  <c r="L41" i="15"/>
  <c r="F41" i="15"/>
  <c r="N41" i="15"/>
  <c r="L40" i="15"/>
  <c r="I41" i="15"/>
  <c r="J40" i="15"/>
  <c r="J25" i="15"/>
  <c r="L24" i="15"/>
  <c r="K22" i="15"/>
  <c r="L22" i="15"/>
  <c r="F21" i="15"/>
  <c r="N21" i="15"/>
  <c r="K24" i="15"/>
  <c r="L10" i="15"/>
  <c r="M25" i="15" s="1"/>
  <c r="F24" i="15"/>
  <c r="N24" i="15"/>
  <c r="I22" i="15"/>
  <c r="H24" i="15"/>
  <c r="E21" i="15"/>
  <c r="E24" i="15"/>
  <c r="E25" i="15"/>
  <c r="E22" i="15"/>
  <c r="H22" i="15"/>
  <c r="F25" i="15"/>
  <c r="N25" i="15"/>
  <c r="N18" i="15" s="1"/>
  <c r="O25" i="15"/>
  <c r="O18" i="15" s="1"/>
  <c r="J22" i="15"/>
  <c r="H25" i="15"/>
  <c r="G21" i="15"/>
  <c r="I21" i="15"/>
  <c r="G24" i="15"/>
  <c r="O21" i="15"/>
  <c r="H41" i="13"/>
  <c r="I40" i="13"/>
  <c r="I41" i="13"/>
  <c r="E40" i="13"/>
  <c r="L25" i="13"/>
  <c r="G10" i="13"/>
  <c r="H22" i="13" s="1"/>
  <c r="M21" i="13"/>
  <c r="O10" i="13"/>
  <c r="M24" i="13"/>
  <c r="F10" i="13"/>
  <c r="G22" i="13" s="1"/>
  <c r="H21" i="13"/>
  <c r="F40" i="13"/>
  <c r="N40" i="13"/>
  <c r="L40" i="13"/>
  <c r="F41" i="13"/>
  <c r="N41" i="13"/>
  <c r="M40" i="13"/>
  <c r="K41" i="13"/>
  <c r="L41" i="13"/>
  <c r="M41" i="13"/>
  <c r="E41" i="13"/>
  <c r="F22" i="13"/>
  <c r="K22" i="13"/>
  <c r="K21" i="13"/>
  <c r="K24" i="13"/>
  <c r="F21" i="13"/>
  <c r="N21" i="13"/>
  <c r="F24" i="13"/>
  <c r="N24" i="13"/>
  <c r="I21" i="13"/>
  <c r="I25" i="13"/>
  <c r="E21" i="13"/>
  <c r="E24" i="13"/>
  <c r="E25" i="13"/>
  <c r="E22" i="13"/>
  <c r="M25" i="13"/>
  <c r="M22" i="13"/>
  <c r="L22" i="13"/>
  <c r="I24" i="13"/>
  <c r="L21" i="13"/>
  <c r="F25" i="13"/>
  <c r="N25" i="13"/>
  <c r="N18" i="13" s="1"/>
  <c r="I22" i="13"/>
  <c r="O25" i="13"/>
  <c r="J22" i="13"/>
  <c r="F40" i="12"/>
  <c r="N40" i="12"/>
  <c r="O40" i="12"/>
  <c r="H41" i="12"/>
  <c r="E40" i="12"/>
  <c r="K41" i="12"/>
  <c r="K40" i="12"/>
  <c r="L41" i="12"/>
  <c r="M41" i="12"/>
  <c r="L40" i="12"/>
  <c r="H40" i="12"/>
  <c r="M40" i="12"/>
  <c r="I40" i="12"/>
  <c r="E41" i="12"/>
  <c r="K21" i="12"/>
  <c r="F22" i="12"/>
  <c r="N22" i="12"/>
  <c r="Q11" i="12"/>
  <c r="G21" i="12"/>
  <c r="M24" i="12"/>
  <c r="H21" i="12"/>
  <c r="G25" i="12"/>
  <c r="H25" i="12"/>
  <c r="J21" i="12"/>
  <c r="H24" i="12"/>
  <c r="E25" i="12"/>
  <c r="H22" i="12"/>
  <c r="L24" i="12"/>
  <c r="F25" i="12"/>
  <c r="N25" i="12"/>
  <c r="E21" i="12"/>
  <c r="G22" i="12"/>
  <c r="M25" i="12"/>
  <c r="M18" i="12" s="1"/>
  <c r="O21" i="12"/>
  <c r="M21" i="12"/>
  <c r="S18" i="16" l="1"/>
  <c r="S19" i="16" s="1"/>
  <c r="P18" i="16"/>
  <c r="R18" i="13"/>
  <c r="R19" i="13" s="1"/>
  <c r="S18" i="18"/>
  <c r="S19" i="18" s="1"/>
  <c r="P22" i="18"/>
  <c r="P25" i="18"/>
  <c r="S18" i="13"/>
  <c r="S19" i="13" s="1"/>
  <c r="R18" i="18"/>
  <c r="R19" i="18" s="1"/>
  <c r="P17" i="15"/>
  <c r="N18" i="18"/>
  <c r="E17" i="16"/>
  <c r="S36" i="18"/>
  <c r="S40" i="18" s="1"/>
  <c r="F48" i="18" s="1"/>
  <c r="F51" i="18" s="1"/>
  <c r="D62" i="18" s="1"/>
  <c r="P18" i="12"/>
  <c r="R18" i="17"/>
  <c r="R19" i="17" s="1"/>
  <c r="L17" i="12"/>
  <c r="G18" i="15"/>
  <c r="P25" i="15"/>
  <c r="P22" i="15"/>
  <c r="P17" i="17"/>
  <c r="P22" i="13"/>
  <c r="P25" i="13"/>
  <c r="P17" i="13"/>
  <c r="K18" i="15"/>
  <c r="P22" i="17"/>
  <c r="P25" i="17"/>
  <c r="P17" i="16"/>
  <c r="P17" i="18"/>
  <c r="R18" i="15"/>
  <c r="R19" i="15" s="1"/>
  <c r="O17" i="18"/>
  <c r="I18" i="17"/>
  <c r="K18" i="16"/>
  <c r="F18" i="15"/>
  <c r="O18" i="13"/>
  <c r="M18" i="18"/>
  <c r="R30" i="17"/>
  <c r="I17" i="16"/>
  <c r="O17" i="17"/>
  <c r="R30" i="18"/>
  <c r="K22" i="18"/>
  <c r="K18" i="18" s="1"/>
  <c r="K17" i="16"/>
  <c r="S30" i="12"/>
  <c r="R30" i="16"/>
  <c r="E22" i="16"/>
  <c r="E18" i="16" s="1"/>
  <c r="I17" i="15"/>
  <c r="J18" i="12"/>
  <c r="E18" i="12"/>
  <c r="L22" i="12"/>
  <c r="L18" i="12" s="1"/>
  <c r="S31" i="12"/>
  <c r="H17" i="18"/>
  <c r="G18" i="16"/>
  <c r="L17" i="15"/>
  <c r="I18" i="15"/>
  <c r="O17" i="13"/>
  <c r="K18" i="12"/>
  <c r="I18" i="12"/>
  <c r="J17" i="13"/>
  <c r="R31" i="13"/>
  <c r="S30" i="13"/>
  <c r="D49" i="16"/>
  <c r="D52" i="16" s="1"/>
  <c r="G17" i="16"/>
  <c r="N17" i="17"/>
  <c r="F17" i="17"/>
  <c r="D48" i="17"/>
  <c r="D51" i="17" s="1"/>
  <c r="E17" i="18"/>
  <c r="I17" i="18"/>
  <c r="L17" i="17"/>
  <c r="S30" i="17"/>
  <c r="M17" i="12"/>
  <c r="H17" i="17"/>
  <c r="H17" i="13"/>
  <c r="K17" i="12"/>
  <c r="M18" i="16"/>
  <c r="M18" i="17"/>
  <c r="O17" i="16"/>
  <c r="R31" i="15"/>
  <c r="O18" i="16"/>
  <c r="S30" i="15"/>
  <c r="M22" i="15"/>
  <c r="M18" i="15" s="1"/>
  <c r="E25" i="18"/>
  <c r="E18" i="18" s="1"/>
  <c r="J17" i="17"/>
  <c r="G17" i="17"/>
  <c r="R30" i="15"/>
  <c r="H25" i="13"/>
  <c r="H18" i="13" s="1"/>
  <c r="G25" i="13"/>
  <c r="G18" i="13" s="1"/>
  <c r="D48" i="16"/>
  <c r="D51" i="16" s="1"/>
  <c r="I17" i="12"/>
  <c r="G17" i="12"/>
  <c r="O17" i="15"/>
  <c r="N17" i="16"/>
  <c r="M17" i="18"/>
  <c r="H17" i="16"/>
  <c r="O17" i="12"/>
  <c r="J17" i="15"/>
  <c r="F17" i="18"/>
  <c r="S30" i="16"/>
  <c r="I17" i="17"/>
  <c r="J17" i="16"/>
  <c r="L17" i="13"/>
  <c r="K18" i="13"/>
  <c r="H25" i="16"/>
  <c r="H18" i="16" s="1"/>
  <c r="N17" i="12"/>
  <c r="O25" i="12"/>
  <c r="O18" i="12" s="1"/>
  <c r="K17" i="15"/>
  <c r="E18" i="17"/>
  <c r="J17" i="12"/>
  <c r="D48" i="15"/>
  <c r="D51" i="15" s="1"/>
  <c r="J18" i="17"/>
  <c r="L18" i="17"/>
  <c r="L17" i="16"/>
  <c r="J17" i="18"/>
  <c r="F17" i="12"/>
  <c r="N17" i="18"/>
  <c r="E17" i="12"/>
  <c r="H17" i="15"/>
  <c r="F17" i="15"/>
  <c r="F18" i="18"/>
  <c r="S31" i="13"/>
  <c r="J18" i="18"/>
  <c r="J18" i="13"/>
  <c r="L18" i="15"/>
  <c r="G17" i="18"/>
  <c r="N18" i="12"/>
  <c r="J18" i="16"/>
  <c r="N17" i="15"/>
  <c r="L17" i="18"/>
  <c r="L18" i="18"/>
  <c r="O18" i="18"/>
  <c r="D49" i="18"/>
  <c r="D52" i="18" s="1"/>
  <c r="G18" i="18"/>
  <c r="I18" i="18"/>
  <c r="H18" i="18"/>
  <c r="M17" i="17"/>
  <c r="E17" i="17"/>
  <c r="K18" i="17"/>
  <c r="K17" i="17"/>
  <c r="H18" i="17"/>
  <c r="G18" i="17"/>
  <c r="O18" i="17"/>
  <c r="F25" i="17"/>
  <c r="F18" i="17" s="1"/>
  <c r="N25" i="17"/>
  <c r="N18" i="17" s="1"/>
  <c r="M17" i="16"/>
  <c r="I18" i="16"/>
  <c r="F17" i="16"/>
  <c r="F18" i="16"/>
  <c r="L22" i="16"/>
  <c r="L18" i="16" s="1"/>
  <c r="N18" i="16"/>
  <c r="J18" i="15"/>
  <c r="E18" i="15"/>
  <c r="E17" i="15"/>
  <c r="H18" i="15"/>
  <c r="S31" i="15"/>
  <c r="G17" i="15"/>
  <c r="D48" i="13"/>
  <c r="D51" i="13" s="1"/>
  <c r="I18" i="13"/>
  <c r="L18" i="13"/>
  <c r="M17" i="13"/>
  <c r="F17" i="13"/>
  <c r="I17" i="13"/>
  <c r="F18" i="13"/>
  <c r="R30" i="13"/>
  <c r="N17" i="13"/>
  <c r="K17" i="13"/>
  <c r="E17" i="13"/>
  <c r="M18" i="13"/>
  <c r="E18" i="13"/>
  <c r="H18" i="12"/>
  <c r="G18" i="12"/>
  <c r="H17" i="12"/>
  <c r="F18" i="12"/>
  <c r="R31" i="18" l="1"/>
  <c r="R31" i="17"/>
  <c r="P18" i="17"/>
  <c r="P18" i="18"/>
  <c r="R37" i="17"/>
  <c r="R41" i="17" s="1"/>
  <c r="E49" i="17" s="1"/>
  <c r="E52" i="17" s="1"/>
  <c r="R36" i="18"/>
  <c r="R40" i="18" s="1"/>
  <c r="E48" i="18" s="1"/>
  <c r="E51" i="18" s="1"/>
  <c r="R37" i="18"/>
  <c r="R41" i="18" s="1"/>
  <c r="E49" i="18" s="1"/>
  <c r="E52" i="18" s="1"/>
  <c r="R36" i="17"/>
  <c r="R40" i="17" s="1"/>
  <c r="E48" i="17" s="1"/>
  <c r="E51" i="17" s="1"/>
  <c r="S37" i="13"/>
  <c r="S41" i="13" s="1"/>
  <c r="F49" i="13" s="1"/>
  <c r="F52" i="13" s="1"/>
  <c r="D63" i="13" s="1"/>
  <c r="S36" i="13"/>
  <c r="S40" i="13" s="1"/>
  <c r="F48" i="13" s="1"/>
  <c r="F51" i="13" s="1"/>
  <c r="D62" i="13" s="1"/>
  <c r="R37" i="13"/>
  <c r="R41" i="13" s="1"/>
  <c r="E49" i="13" s="1"/>
  <c r="E52" i="13" s="1"/>
  <c r="S37" i="15"/>
  <c r="S41" i="15" s="1"/>
  <c r="F49" i="15" s="1"/>
  <c r="F52" i="15" s="1"/>
  <c r="D63" i="15" s="1"/>
  <c r="P18" i="13"/>
  <c r="R36" i="15"/>
  <c r="R40" i="15" s="1"/>
  <c r="E48" i="15" s="1"/>
  <c r="E51" i="15" s="1"/>
  <c r="S36" i="17"/>
  <c r="S40" i="17" s="1"/>
  <c r="F48" i="17" s="1"/>
  <c r="F51" i="17" s="1"/>
  <c r="D62" i="17" s="1"/>
  <c r="R36" i="13"/>
  <c r="R40" i="13" s="1"/>
  <c r="E48" i="13" s="1"/>
  <c r="E51" i="13" s="1"/>
  <c r="S36" i="15"/>
  <c r="S40" i="15" s="1"/>
  <c r="F48" i="15" s="1"/>
  <c r="F51" i="15" s="1"/>
  <c r="D62" i="15" s="1"/>
  <c r="P18" i="15"/>
  <c r="R37" i="15"/>
  <c r="R41" i="15" s="1"/>
  <c r="E49" i="15" s="1"/>
  <c r="E52" i="15" s="1"/>
  <c r="R36" i="16"/>
  <c r="R40" i="16" s="1"/>
  <c r="E48" i="16" s="1"/>
  <c r="E51" i="16" s="1"/>
  <c r="S36" i="16"/>
  <c r="S40" i="16" s="1"/>
  <c r="F48" i="16" s="1"/>
  <c r="F51" i="16" s="1"/>
  <c r="D62" i="16" s="1"/>
  <c r="S36" i="12"/>
  <c r="S40" i="12" s="1"/>
  <c r="F48" i="12" s="1"/>
  <c r="F51" i="12" s="1"/>
  <c r="D62" i="12" s="1"/>
  <c r="R36" i="12"/>
  <c r="R40" i="12" s="1"/>
  <c r="E48" i="12" s="1"/>
  <c r="E51" i="12" s="1"/>
  <c r="R37" i="12"/>
  <c r="R41" i="12" s="1"/>
  <c r="E49" i="12" s="1"/>
  <c r="E52" i="12" s="1"/>
  <c r="S37" i="12"/>
  <c r="S41" i="12" s="1"/>
  <c r="F49" i="12" s="1"/>
  <c r="F52" i="12" s="1"/>
  <c r="D63" i="12" s="1"/>
  <c r="Q36" i="12"/>
  <c r="Q40" i="12" s="1"/>
  <c r="D48" i="12" s="1"/>
  <c r="D51" i="12" s="1"/>
  <c r="S31" i="17"/>
  <c r="S19" i="12"/>
  <c r="S31" i="18"/>
  <c r="D49" i="17"/>
  <c r="D52" i="17" s="1"/>
  <c r="S31" i="16"/>
  <c r="S37" i="16" s="1"/>
  <c r="S41" i="16" s="1"/>
  <c r="R31" i="16"/>
  <c r="D49" i="15"/>
  <c r="D52" i="15" s="1"/>
  <c r="D49" i="13"/>
  <c r="D52" i="13" s="1"/>
  <c r="Q19" i="12"/>
  <c r="R19" i="12"/>
  <c r="D70" i="15" l="1"/>
  <c r="B13" i="4" s="1"/>
  <c r="D64" i="15"/>
  <c r="D70" i="13"/>
  <c r="B12" i="4" s="1"/>
  <c r="D64" i="13"/>
  <c r="S37" i="17"/>
  <c r="S41" i="17" s="1"/>
  <c r="F49" i="17" s="1"/>
  <c r="F52" i="17" s="1"/>
  <c r="D63" i="17" s="1"/>
  <c r="S37" i="18"/>
  <c r="S41" i="18" s="1"/>
  <c r="F49" i="18" s="1"/>
  <c r="F52" i="18" s="1"/>
  <c r="D63" i="18" s="1"/>
  <c r="R37" i="16"/>
  <c r="R41" i="16" s="1"/>
  <c r="E49" i="16" s="1"/>
  <c r="E52" i="16" s="1"/>
  <c r="D64" i="12"/>
  <c r="D70" i="12"/>
  <c r="B10" i="4" s="1"/>
  <c r="Q37" i="12"/>
  <c r="Q41" i="12" s="1"/>
  <c r="D49" i="12" s="1"/>
  <c r="D52" i="12" s="1"/>
  <c r="F49" i="16"/>
  <c r="F52" i="16" s="1"/>
  <c r="D63" i="16" s="1"/>
  <c r="D64" i="17" l="1"/>
  <c r="D70" i="17"/>
  <c r="B15" i="4" s="1"/>
  <c r="D70" i="18"/>
  <c r="B16" i="4" s="1"/>
  <c r="D64" i="18"/>
  <c r="D64" i="16"/>
  <c r="D70" i="16"/>
  <c r="B14" i="4" s="1"/>
  <c r="D58" i="11"/>
  <c r="D57" i="11"/>
  <c r="F50" i="11"/>
  <c r="E50" i="11"/>
  <c r="D50" i="11"/>
  <c r="D45" i="11"/>
  <c r="F39" i="11"/>
  <c r="G39" i="11"/>
  <c r="H39" i="11"/>
  <c r="I39" i="11"/>
  <c r="J39" i="11"/>
  <c r="K39" i="11"/>
  <c r="L39" i="11"/>
  <c r="M39" i="11"/>
  <c r="N39" i="11"/>
  <c r="O39" i="11"/>
  <c r="E39" i="11"/>
  <c r="F38" i="11"/>
  <c r="G38" i="11"/>
  <c r="H38" i="11"/>
  <c r="I38" i="11"/>
  <c r="J38" i="11"/>
  <c r="K38" i="11"/>
  <c r="L38" i="11"/>
  <c r="M38" i="11"/>
  <c r="N38" i="11"/>
  <c r="O38" i="11"/>
  <c r="E38" i="11"/>
  <c r="F23" i="11"/>
  <c r="G23" i="11"/>
  <c r="H23" i="11"/>
  <c r="I23" i="11"/>
  <c r="J23" i="11"/>
  <c r="K23" i="11"/>
  <c r="L23" i="11"/>
  <c r="M23" i="11"/>
  <c r="N23" i="11"/>
  <c r="O23" i="11"/>
  <c r="E23" i="11"/>
  <c r="F20" i="11"/>
  <c r="G20" i="11"/>
  <c r="H20" i="11"/>
  <c r="I20" i="11"/>
  <c r="J20" i="11"/>
  <c r="K20" i="11"/>
  <c r="L20" i="11"/>
  <c r="M20" i="11"/>
  <c r="N20" i="11"/>
  <c r="O20" i="11"/>
  <c r="E20" i="11"/>
  <c r="E9" i="11"/>
  <c r="F9" i="11"/>
  <c r="F10" i="11" s="1"/>
  <c r="G9" i="11"/>
  <c r="G10" i="11" s="1"/>
  <c r="H9" i="11"/>
  <c r="H10" i="11" s="1"/>
  <c r="I9" i="11"/>
  <c r="I10" i="11" s="1"/>
  <c r="J25" i="11" s="1"/>
  <c r="J9" i="11"/>
  <c r="J10" i="11" s="1"/>
  <c r="K9" i="11"/>
  <c r="K10" i="11" s="1"/>
  <c r="L9" i="11"/>
  <c r="M9" i="11"/>
  <c r="M10" i="11" s="1"/>
  <c r="N9" i="11"/>
  <c r="N10" i="11" s="1"/>
  <c r="O9" i="11"/>
  <c r="D9" i="11"/>
  <c r="D10" i="11" s="1"/>
  <c r="D69" i="11"/>
  <c r="D56" i="11"/>
  <c r="O37" i="11"/>
  <c r="N37" i="11"/>
  <c r="M37" i="11"/>
  <c r="L37" i="11"/>
  <c r="K37" i="11"/>
  <c r="J37" i="11"/>
  <c r="I37" i="11"/>
  <c r="H37" i="11"/>
  <c r="G37" i="11"/>
  <c r="F37" i="11"/>
  <c r="E37" i="11"/>
  <c r="O36" i="11"/>
  <c r="N36" i="11"/>
  <c r="M36" i="11"/>
  <c r="L36" i="11"/>
  <c r="K36" i="11"/>
  <c r="J36" i="11"/>
  <c r="I36" i="11"/>
  <c r="H36" i="11"/>
  <c r="G36" i="11"/>
  <c r="F36" i="11"/>
  <c r="E36" i="11"/>
  <c r="Q11" i="11"/>
  <c r="D6" i="11"/>
  <c r="D58" i="10"/>
  <c r="D57" i="10"/>
  <c r="D56" i="10"/>
  <c r="F50" i="10"/>
  <c r="E50" i="10"/>
  <c r="D50" i="10"/>
  <c r="D45" i="10"/>
  <c r="O39" i="10"/>
  <c r="N39" i="10"/>
  <c r="M39" i="10"/>
  <c r="L39" i="10"/>
  <c r="K39" i="10"/>
  <c r="J39" i="10"/>
  <c r="I39" i="10"/>
  <c r="H39" i="10"/>
  <c r="G39" i="10"/>
  <c r="F39" i="10"/>
  <c r="E39" i="10"/>
  <c r="O38" i="10"/>
  <c r="N38" i="10"/>
  <c r="M38" i="10"/>
  <c r="L38" i="10"/>
  <c r="K38" i="10"/>
  <c r="J38" i="10"/>
  <c r="I38" i="10"/>
  <c r="H38" i="10"/>
  <c r="G38" i="10"/>
  <c r="F38" i="10"/>
  <c r="E38" i="10"/>
  <c r="O37" i="10"/>
  <c r="N37" i="10"/>
  <c r="M37" i="10"/>
  <c r="L37" i="10"/>
  <c r="K37" i="10"/>
  <c r="G37" i="10"/>
  <c r="F37" i="10"/>
  <c r="E37" i="10"/>
  <c r="O36" i="10"/>
  <c r="N36" i="10"/>
  <c r="M36" i="10"/>
  <c r="L36" i="10"/>
  <c r="K36" i="10"/>
  <c r="J36" i="10"/>
  <c r="I36" i="10"/>
  <c r="H36" i="10"/>
  <c r="G36" i="10"/>
  <c r="F36" i="10"/>
  <c r="O23" i="10"/>
  <c r="N23" i="10"/>
  <c r="M23" i="10"/>
  <c r="L23" i="10"/>
  <c r="K23" i="10"/>
  <c r="J23" i="10"/>
  <c r="I23" i="10"/>
  <c r="H23" i="10"/>
  <c r="G23" i="10"/>
  <c r="F23" i="10"/>
  <c r="E23" i="10"/>
  <c r="O20" i="10"/>
  <c r="N20" i="10"/>
  <c r="M20" i="10"/>
  <c r="L20" i="10"/>
  <c r="K20" i="10"/>
  <c r="J20" i="10"/>
  <c r="I20" i="10"/>
  <c r="H20" i="10"/>
  <c r="G20" i="10"/>
  <c r="F20" i="10"/>
  <c r="E20" i="10"/>
  <c r="R10" i="10"/>
  <c r="Q10" i="10"/>
  <c r="O9" i="10"/>
  <c r="N9" i="10"/>
  <c r="M9" i="10"/>
  <c r="M10" i="10" s="1"/>
  <c r="L9" i="10"/>
  <c r="L10" i="10" s="1"/>
  <c r="K9" i="10"/>
  <c r="J9" i="10"/>
  <c r="I9" i="10"/>
  <c r="H9" i="10"/>
  <c r="G9" i="10"/>
  <c r="G10" i="10" s="1"/>
  <c r="F9" i="10"/>
  <c r="F10" i="10" s="1"/>
  <c r="E9" i="10"/>
  <c r="E10" i="10" s="1"/>
  <c r="D9" i="10"/>
  <c r="D6" i="10"/>
  <c r="D69" i="10"/>
  <c r="J37" i="10"/>
  <c r="I37" i="10"/>
  <c r="H37" i="10"/>
  <c r="E36" i="10"/>
  <c r="K25" i="11" l="1"/>
  <c r="Q30" i="10"/>
  <c r="Q36" i="10" s="1"/>
  <c r="Q40" i="10" s="1"/>
  <c r="Q31" i="10"/>
  <c r="Q37" i="10" s="1"/>
  <c r="Q41" i="10" s="1"/>
  <c r="R30" i="10"/>
  <c r="R36" i="10" s="1"/>
  <c r="R40" i="10" s="1"/>
  <c r="S30" i="10"/>
  <c r="S36" i="10" s="1"/>
  <c r="S40" i="10" s="1"/>
  <c r="O10" i="10"/>
  <c r="P24" i="10"/>
  <c r="P21" i="10"/>
  <c r="P17" i="10" s="1"/>
  <c r="O25" i="11"/>
  <c r="O24" i="11"/>
  <c r="P21" i="11"/>
  <c r="P24" i="11"/>
  <c r="R25" i="10"/>
  <c r="R22" i="10"/>
  <c r="S25" i="10"/>
  <c r="S22" i="10"/>
  <c r="S18" i="10" s="1"/>
  <c r="S19" i="10" s="1"/>
  <c r="N22" i="11"/>
  <c r="F21" i="11"/>
  <c r="O22" i="11"/>
  <c r="G24" i="11"/>
  <c r="H22" i="10"/>
  <c r="I41" i="11"/>
  <c r="M41" i="11"/>
  <c r="I40" i="11"/>
  <c r="I21" i="10"/>
  <c r="G22" i="11"/>
  <c r="G41" i="11"/>
  <c r="O41" i="11"/>
  <c r="G40" i="11"/>
  <c r="O40" i="11"/>
  <c r="J24" i="11"/>
  <c r="H10" i="10"/>
  <c r="I22" i="10" s="1"/>
  <c r="F24" i="10"/>
  <c r="J24" i="10"/>
  <c r="N25" i="10"/>
  <c r="F25" i="10"/>
  <c r="F40" i="10"/>
  <c r="N40" i="10"/>
  <c r="H21" i="10"/>
  <c r="L21" i="10"/>
  <c r="I24" i="10"/>
  <c r="N24" i="11"/>
  <c r="M21" i="10"/>
  <c r="E41" i="10"/>
  <c r="J40" i="11"/>
  <c r="M40" i="10"/>
  <c r="E10" i="11"/>
  <c r="F22" i="11" s="1"/>
  <c r="L41" i="11"/>
  <c r="N21" i="11"/>
  <c r="L24" i="11"/>
  <c r="E40" i="10"/>
  <c r="G21" i="10"/>
  <c r="O21" i="10"/>
  <c r="L24" i="10"/>
  <c r="I21" i="11"/>
  <c r="F21" i="10"/>
  <c r="N21" i="10"/>
  <c r="G41" i="10"/>
  <c r="K41" i="10"/>
  <c r="O41" i="10"/>
  <c r="O10" i="11"/>
  <c r="H21" i="11"/>
  <c r="L40" i="11"/>
  <c r="K24" i="11"/>
  <c r="K24" i="10"/>
  <c r="Q11" i="10"/>
  <c r="E24" i="10"/>
  <c r="M24" i="10"/>
  <c r="G40" i="10"/>
  <c r="O40" i="10"/>
  <c r="L41" i="10"/>
  <c r="J21" i="11"/>
  <c r="F24" i="11"/>
  <c r="H24" i="11"/>
  <c r="G25" i="10"/>
  <c r="I10" i="10"/>
  <c r="J25" i="10" s="1"/>
  <c r="E21" i="10"/>
  <c r="R11" i="10"/>
  <c r="N24" i="10"/>
  <c r="K40" i="11"/>
  <c r="J41" i="11"/>
  <c r="H41" i="11"/>
  <c r="M40" i="11"/>
  <c r="F40" i="11"/>
  <c r="N40" i="11"/>
  <c r="H40" i="11"/>
  <c r="F41" i="11"/>
  <c r="N41" i="11"/>
  <c r="K41" i="11"/>
  <c r="E40" i="11"/>
  <c r="E41" i="11"/>
  <c r="S18" i="11"/>
  <c r="S31" i="11" s="1"/>
  <c r="M21" i="11"/>
  <c r="L22" i="11"/>
  <c r="K21" i="11"/>
  <c r="L21" i="11"/>
  <c r="L10" i="11"/>
  <c r="M25" i="11" s="1"/>
  <c r="J22" i="11"/>
  <c r="J18" i="11" s="1"/>
  <c r="H25" i="11"/>
  <c r="K22" i="11"/>
  <c r="K18" i="11" s="1"/>
  <c r="E21" i="11"/>
  <c r="E22" i="11"/>
  <c r="E25" i="11"/>
  <c r="I25" i="11"/>
  <c r="I24" i="11"/>
  <c r="L25" i="11"/>
  <c r="H22" i="11"/>
  <c r="N25" i="11"/>
  <c r="R11" i="11"/>
  <c r="G21" i="11"/>
  <c r="O21" i="11"/>
  <c r="I22" i="11"/>
  <c r="R18" i="11"/>
  <c r="E24" i="11"/>
  <c r="M24" i="11"/>
  <c r="G25" i="11"/>
  <c r="O18" i="11"/>
  <c r="K40" i="10"/>
  <c r="G24" i="10"/>
  <c r="H25" i="10"/>
  <c r="J40" i="10"/>
  <c r="O24" i="10"/>
  <c r="D10" i="10"/>
  <c r="E22" i="10" s="1"/>
  <c r="J10" i="10"/>
  <c r="K22" i="10" s="1"/>
  <c r="K10" i="10"/>
  <c r="L22" i="10" s="1"/>
  <c r="I40" i="10"/>
  <c r="M41" i="10"/>
  <c r="G22" i="10"/>
  <c r="N41" i="10"/>
  <c r="N10" i="10"/>
  <c r="H24" i="10"/>
  <c r="L40" i="10"/>
  <c r="I41" i="10"/>
  <c r="J41" i="10"/>
  <c r="H41" i="10"/>
  <c r="M25" i="10"/>
  <c r="F41" i="10"/>
  <c r="H40" i="10"/>
  <c r="K21" i="10"/>
  <c r="M22" i="10"/>
  <c r="F22" i="10"/>
  <c r="N22" i="10"/>
  <c r="J21" i="10"/>
  <c r="N18" i="11" l="1"/>
  <c r="P17" i="11"/>
  <c r="R18" i="10"/>
  <c r="R19" i="10" s="1"/>
  <c r="P22" i="10"/>
  <c r="P25" i="10"/>
  <c r="S37" i="11"/>
  <c r="S41" i="11" s="1"/>
  <c r="F49" i="11" s="1"/>
  <c r="F52" i="11" s="1"/>
  <c r="D63" i="11" s="1"/>
  <c r="P22" i="11"/>
  <c r="P25" i="11"/>
  <c r="I25" i="10"/>
  <c r="H18" i="10"/>
  <c r="F17" i="11"/>
  <c r="S31" i="10"/>
  <c r="R17" i="11"/>
  <c r="R30" i="11" s="1"/>
  <c r="R36" i="11" s="1"/>
  <c r="R40" i="11" s="1"/>
  <c r="E48" i="11" s="1"/>
  <c r="E51" i="11" s="1"/>
  <c r="J17" i="10"/>
  <c r="Q18" i="11"/>
  <c r="Q31" i="11" s="1"/>
  <c r="Q37" i="11" s="1"/>
  <c r="Q41" i="11" s="1"/>
  <c r="G17" i="11"/>
  <c r="N17" i="11"/>
  <c r="I17" i="10"/>
  <c r="E17" i="10"/>
  <c r="F17" i="10"/>
  <c r="G18" i="11"/>
  <c r="Q17" i="11"/>
  <c r="G17" i="10"/>
  <c r="N17" i="10"/>
  <c r="M17" i="10"/>
  <c r="D49" i="10"/>
  <c r="D52" i="10" s="1"/>
  <c r="J17" i="11"/>
  <c r="F48" i="10"/>
  <c r="F51" i="10" s="1"/>
  <c r="D62" i="10" s="1"/>
  <c r="L17" i="11"/>
  <c r="N18" i="10"/>
  <c r="F18" i="10"/>
  <c r="I17" i="11"/>
  <c r="H17" i="10"/>
  <c r="O17" i="11"/>
  <c r="D48" i="10"/>
  <c r="D51" i="10" s="1"/>
  <c r="E48" i="10"/>
  <c r="E51" i="10" s="1"/>
  <c r="H17" i="11"/>
  <c r="O17" i="10"/>
  <c r="L17" i="10"/>
  <c r="L25" i="10"/>
  <c r="L18" i="10" s="1"/>
  <c r="K17" i="10"/>
  <c r="J22" i="10"/>
  <c r="J18" i="10" s="1"/>
  <c r="L18" i="11"/>
  <c r="S17" i="11"/>
  <c r="S30" i="11" s="1"/>
  <c r="S36" i="11" s="1"/>
  <c r="S40" i="11" s="1"/>
  <c r="I18" i="10"/>
  <c r="G18" i="10"/>
  <c r="F25" i="11"/>
  <c r="F18" i="11" s="1"/>
  <c r="K17" i="11"/>
  <c r="M22" i="11"/>
  <c r="M18" i="11" s="1"/>
  <c r="H18" i="11"/>
  <c r="M17" i="11"/>
  <c r="I18" i="11"/>
  <c r="E17" i="11"/>
  <c r="E18" i="11"/>
  <c r="R31" i="11"/>
  <c r="E25" i="10"/>
  <c r="E18" i="10" s="1"/>
  <c r="O25" i="10"/>
  <c r="O22" i="10"/>
  <c r="M18" i="10"/>
  <c r="K25" i="10"/>
  <c r="K18" i="10" s="1"/>
  <c r="R31" i="10" l="1"/>
  <c r="S37" i="10"/>
  <c r="S41" i="10" s="1"/>
  <c r="F49" i="10" s="1"/>
  <c r="F52" i="10" s="1"/>
  <c r="D63" i="10" s="1"/>
  <c r="Q30" i="11"/>
  <c r="Q36" i="11" s="1"/>
  <c r="Q40" i="11" s="1"/>
  <c r="D48" i="11" s="1"/>
  <c r="D51" i="11" s="1"/>
  <c r="P18" i="11"/>
  <c r="R37" i="10"/>
  <c r="R41" i="10" s="1"/>
  <c r="E49" i="10" s="1"/>
  <c r="E52" i="10" s="1"/>
  <c r="R37" i="11"/>
  <c r="R41" i="11" s="1"/>
  <c r="E49" i="11" s="1"/>
  <c r="E52" i="11" s="1"/>
  <c r="P18" i="10"/>
  <c r="R19" i="11"/>
  <c r="S19" i="11"/>
  <c r="Q19" i="11"/>
  <c r="F48" i="11"/>
  <c r="F51" i="11" s="1"/>
  <c r="D62" i="11" s="1"/>
  <c r="D49" i="11"/>
  <c r="D52" i="11" s="1"/>
  <c r="O18" i="10"/>
  <c r="D64" i="10" l="1"/>
  <c r="D70" i="10"/>
  <c r="B11" i="4" s="1"/>
  <c r="D64" i="11"/>
  <c r="D70" i="11"/>
  <c r="B9" i="4" s="1"/>
  <c r="D58" i="8"/>
  <c r="D57" i="8"/>
  <c r="D56" i="8"/>
  <c r="E50" i="8"/>
  <c r="F50" i="8"/>
  <c r="D45" i="8"/>
  <c r="F39" i="8"/>
  <c r="G39" i="8"/>
  <c r="H39" i="8"/>
  <c r="I39" i="8"/>
  <c r="J39" i="8"/>
  <c r="K39" i="8"/>
  <c r="L39" i="8"/>
  <c r="M39" i="8"/>
  <c r="N39" i="8"/>
  <c r="E39" i="8"/>
  <c r="F38" i="8"/>
  <c r="G38" i="8"/>
  <c r="H38" i="8"/>
  <c r="I38" i="8"/>
  <c r="J38" i="8"/>
  <c r="K38" i="8"/>
  <c r="L38" i="8"/>
  <c r="M38" i="8"/>
  <c r="N38" i="8"/>
  <c r="O38" i="8"/>
  <c r="E38" i="8"/>
  <c r="E36" i="8"/>
  <c r="F23" i="8"/>
  <c r="G23" i="8"/>
  <c r="H23" i="8"/>
  <c r="I23" i="8"/>
  <c r="J23" i="8"/>
  <c r="K23" i="8"/>
  <c r="L23" i="8"/>
  <c r="M23" i="8"/>
  <c r="N23" i="8"/>
  <c r="E23" i="8"/>
  <c r="F20" i="8"/>
  <c r="G20" i="8"/>
  <c r="H20" i="8"/>
  <c r="I20" i="8"/>
  <c r="J20" i="8"/>
  <c r="K20" i="8"/>
  <c r="L20" i="8"/>
  <c r="M20" i="8"/>
  <c r="N20" i="8"/>
  <c r="O20" i="8"/>
  <c r="E20" i="8"/>
  <c r="R10" i="8"/>
  <c r="Q10" i="8"/>
  <c r="E9" i="8"/>
  <c r="E10" i="8" s="1"/>
  <c r="F22" i="8" s="1"/>
  <c r="F9" i="8"/>
  <c r="F10" i="8" s="1"/>
  <c r="G9" i="8"/>
  <c r="G10" i="8" s="1"/>
  <c r="H9" i="8"/>
  <c r="H10" i="8" s="1"/>
  <c r="I9" i="8"/>
  <c r="I10" i="8" s="1"/>
  <c r="J9" i="8"/>
  <c r="J10" i="8" s="1"/>
  <c r="K9" i="8"/>
  <c r="K10" i="8" s="1"/>
  <c r="L9" i="8"/>
  <c r="L10" i="8" s="1"/>
  <c r="M9" i="8"/>
  <c r="M10" i="8" s="1"/>
  <c r="N9" i="8"/>
  <c r="O9" i="8"/>
  <c r="D9" i="8"/>
  <c r="D10" i="8" s="1"/>
  <c r="D6" i="8"/>
  <c r="D69" i="8"/>
  <c r="O37" i="8"/>
  <c r="N37" i="8"/>
  <c r="M37" i="8"/>
  <c r="L37" i="8"/>
  <c r="K37" i="8"/>
  <c r="J37" i="8"/>
  <c r="I37" i="8"/>
  <c r="H37" i="8"/>
  <c r="G37" i="8"/>
  <c r="F37" i="8"/>
  <c r="E37" i="8"/>
  <c r="O36" i="8"/>
  <c r="N36" i="8"/>
  <c r="M36" i="8"/>
  <c r="L36" i="8"/>
  <c r="K36" i="8"/>
  <c r="J36" i="8"/>
  <c r="I36" i="8"/>
  <c r="H36" i="8"/>
  <c r="G36" i="8"/>
  <c r="F36" i="8"/>
  <c r="R22" i="8" l="1"/>
  <c r="R25" i="8"/>
  <c r="S22" i="8"/>
  <c r="S25" i="8"/>
  <c r="N10" i="8"/>
  <c r="O25" i="8" s="1"/>
  <c r="O24" i="8"/>
  <c r="O22" i="8"/>
  <c r="O10" i="8"/>
  <c r="P21" i="8"/>
  <c r="P24" i="8"/>
  <c r="N22" i="8"/>
  <c r="J22" i="8"/>
  <c r="J21" i="8"/>
  <c r="J24" i="8"/>
  <c r="I40" i="8"/>
  <c r="R11" i="8"/>
  <c r="M41" i="8"/>
  <c r="M21" i="8"/>
  <c r="F40" i="8"/>
  <c r="N40" i="8"/>
  <c r="I21" i="8"/>
  <c r="J40" i="8"/>
  <c r="E21" i="8"/>
  <c r="N24" i="8"/>
  <c r="F24" i="8"/>
  <c r="E40" i="8"/>
  <c r="E24" i="8"/>
  <c r="F41" i="8"/>
  <c r="J41" i="8"/>
  <c r="J25" i="8"/>
  <c r="M24" i="8"/>
  <c r="N21" i="8"/>
  <c r="F21" i="8"/>
  <c r="S21" i="8"/>
  <c r="I41" i="8"/>
  <c r="R21" i="8"/>
  <c r="M40" i="8"/>
  <c r="Q11" i="8"/>
  <c r="G24" i="8"/>
  <c r="G40" i="8"/>
  <c r="O40" i="8"/>
  <c r="N41" i="8"/>
  <c r="K41" i="8"/>
  <c r="G41" i="8"/>
  <c r="O41" i="8"/>
  <c r="L41" i="8"/>
  <c r="H41" i="8"/>
  <c r="H40" i="8"/>
  <c r="L40" i="8"/>
  <c r="K40" i="8"/>
  <c r="E41" i="8"/>
  <c r="K25" i="8"/>
  <c r="K24" i="8"/>
  <c r="G22" i="8"/>
  <c r="L22" i="8"/>
  <c r="L25" i="8"/>
  <c r="L21" i="8"/>
  <c r="I25" i="8"/>
  <c r="G21" i="8"/>
  <c r="H21" i="8"/>
  <c r="L24" i="8"/>
  <c r="O21" i="8"/>
  <c r="K22" i="8"/>
  <c r="H25" i="8"/>
  <c r="E25" i="8"/>
  <c r="E22" i="8"/>
  <c r="M25" i="8"/>
  <c r="M22" i="8"/>
  <c r="H24" i="8"/>
  <c r="K21" i="8"/>
  <c r="I24" i="8"/>
  <c r="H22" i="8"/>
  <c r="F25" i="8"/>
  <c r="F18" i="8" s="1"/>
  <c r="N25" i="8"/>
  <c r="I22" i="8"/>
  <c r="G25" i="8"/>
  <c r="J18" i="8" l="1"/>
  <c r="N18" i="8"/>
  <c r="P25" i="8"/>
  <c r="P22" i="8"/>
  <c r="P17" i="8"/>
  <c r="J17" i="8"/>
  <c r="M17" i="8"/>
  <c r="O18" i="8"/>
  <c r="R17" i="8"/>
  <c r="E17" i="8"/>
  <c r="N17" i="8"/>
  <c r="F17" i="8"/>
  <c r="I17" i="8"/>
  <c r="S17" i="8"/>
  <c r="S30" i="8" s="1"/>
  <c r="S36" i="8" s="1"/>
  <c r="S40" i="8" s="1"/>
  <c r="F48" i="8" s="1"/>
  <c r="F51" i="8" s="1"/>
  <c r="D62" i="8" s="1"/>
  <c r="K17" i="8"/>
  <c r="I18" i="8"/>
  <c r="O17" i="8"/>
  <c r="L17" i="8"/>
  <c r="G17" i="8"/>
  <c r="H18" i="8"/>
  <c r="E18" i="8"/>
  <c r="S18" i="8"/>
  <c r="Q17" i="8"/>
  <c r="Q30" i="8" s="1"/>
  <c r="M18" i="8"/>
  <c r="G18" i="8"/>
  <c r="K18" i="8"/>
  <c r="R18" i="8"/>
  <c r="L18" i="8"/>
  <c r="H17" i="8"/>
  <c r="Q18" i="8"/>
  <c r="Q31" i="8" s="1"/>
  <c r="P18" i="8" l="1"/>
  <c r="R30" i="8"/>
  <c r="R36" i="8" s="1"/>
  <c r="R40" i="8" s="1"/>
  <c r="E48" i="8" s="1"/>
  <c r="E51" i="8" s="1"/>
  <c r="R19" i="8"/>
  <c r="R31" i="8"/>
  <c r="S19" i="8"/>
  <c r="Q36" i="8"/>
  <c r="Q40" i="8" s="1"/>
  <c r="D48" i="8" s="1"/>
  <c r="D51" i="8" s="1"/>
  <c r="S31" i="8"/>
  <c r="S37" i="8" s="1"/>
  <c r="S41" i="8" s="1"/>
  <c r="F49" i="8" s="1"/>
  <c r="F52" i="8" s="1"/>
  <c r="D63" i="8" s="1"/>
  <c r="R37" i="8"/>
  <c r="R41" i="8" s="1"/>
  <c r="E49" i="8" s="1"/>
  <c r="E52" i="8" s="1"/>
  <c r="Q19" i="8"/>
  <c r="Q37" i="8"/>
  <c r="Q41" i="8" s="1"/>
  <c r="D49" i="8" s="1"/>
  <c r="D52" i="8" s="1"/>
  <c r="D64" i="8" l="1"/>
  <c r="D70" i="8"/>
  <c r="B8" i="4" s="1"/>
  <c r="B26" i="4" l="1"/>
  <c r="D8" i="4"/>
  <c r="D9" i="4"/>
  <c r="D10" i="4"/>
  <c r="D11" i="4"/>
  <c r="D12" i="4"/>
  <c r="D13" i="4"/>
  <c r="D14" i="4"/>
  <c r="D15" i="4"/>
  <c r="D16" i="4"/>
  <c r="D17" i="4"/>
  <c r="D18" i="4"/>
  <c r="D19" i="4"/>
  <c r="D20" i="4"/>
  <c r="D21" i="4"/>
  <c r="D22" i="4"/>
  <c r="D23" i="4"/>
  <c r="D24" i="4"/>
  <c r="D25" i="4"/>
  <c r="D7" i="4"/>
  <c r="C8" i="4"/>
  <c r="C9" i="4"/>
  <c r="C10" i="4"/>
  <c r="C11" i="4"/>
  <c r="C12" i="4"/>
  <c r="C13" i="4"/>
  <c r="C14" i="4"/>
  <c r="C15" i="4"/>
  <c r="C16" i="4"/>
  <c r="C17" i="4"/>
  <c r="C18" i="4"/>
  <c r="C19" i="4"/>
  <c r="C20" i="4"/>
  <c r="C21" i="4"/>
  <c r="C22" i="4"/>
  <c r="C23" i="4"/>
  <c r="C24" i="4"/>
  <c r="C25" i="4"/>
  <c r="A23" i="4"/>
  <c r="A24" i="4"/>
  <c r="A25" i="4"/>
  <c r="A26" i="4"/>
  <c r="A20" i="4"/>
  <c r="A21" i="4"/>
  <c r="A22" i="4"/>
  <c r="A8" i="4"/>
  <c r="A9" i="4"/>
  <c r="A10" i="4"/>
  <c r="A11" i="4"/>
  <c r="A12" i="4"/>
  <c r="A13" i="4"/>
  <c r="A14" i="4"/>
  <c r="A15" i="4"/>
  <c r="A16" i="4"/>
  <c r="A17" i="4"/>
  <c r="A18" i="4"/>
  <c r="A19" i="4"/>
  <c r="A7" i="4"/>
  <c r="D58" i="5"/>
  <c r="D57" i="5"/>
  <c r="D56" i="5"/>
  <c r="D45" i="5"/>
  <c r="N39" i="5"/>
  <c r="M39" i="5"/>
  <c r="L39" i="5"/>
  <c r="K39" i="5"/>
  <c r="J39" i="5"/>
  <c r="I39" i="5"/>
  <c r="H39" i="5"/>
  <c r="G39" i="5"/>
  <c r="F39" i="5"/>
  <c r="E39" i="5"/>
  <c r="N38" i="5"/>
  <c r="M38" i="5"/>
  <c r="L38" i="5"/>
  <c r="K38" i="5"/>
  <c r="J38" i="5"/>
  <c r="I38" i="5"/>
  <c r="H38" i="5"/>
  <c r="G38" i="5"/>
  <c r="F38" i="5"/>
  <c r="E38" i="5"/>
  <c r="O31" i="5"/>
  <c r="O37" i="5" s="1"/>
  <c r="O41" i="5" s="1"/>
  <c r="N31" i="5"/>
  <c r="M31" i="5"/>
  <c r="L31" i="5"/>
  <c r="K31" i="5"/>
  <c r="J31" i="5"/>
  <c r="I31" i="5"/>
  <c r="H31" i="5"/>
  <c r="G31" i="5"/>
  <c r="F31" i="5"/>
  <c r="E31" i="5"/>
  <c r="O30" i="5"/>
  <c r="O36" i="5" s="1"/>
  <c r="O40" i="5" s="1"/>
  <c r="N30" i="5"/>
  <c r="N36" i="5" s="1"/>
  <c r="M30" i="5"/>
  <c r="L30" i="5"/>
  <c r="K30" i="5"/>
  <c r="K36" i="5" s="1"/>
  <c r="J30" i="5"/>
  <c r="J36" i="5" s="1"/>
  <c r="I30" i="5"/>
  <c r="H30" i="5"/>
  <c r="G30" i="5"/>
  <c r="G36" i="5" s="1"/>
  <c r="F30" i="5"/>
  <c r="F36" i="5" s="1"/>
  <c r="E30" i="5"/>
  <c r="O23" i="5"/>
  <c r="N23" i="5"/>
  <c r="M23" i="5"/>
  <c r="L23" i="5"/>
  <c r="K23" i="5"/>
  <c r="J23" i="5"/>
  <c r="I23" i="5"/>
  <c r="H23" i="5"/>
  <c r="G23" i="5"/>
  <c r="F23" i="5"/>
  <c r="E23" i="5"/>
  <c r="O20" i="5"/>
  <c r="N20" i="5"/>
  <c r="M20" i="5"/>
  <c r="L20" i="5"/>
  <c r="K20" i="5"/>
  <c r="J20" i="5"/>
  <c r="I20" i="5"/>
  <c r="H20" i="5"/>
  <c r="G20" i="5"/>
  <c r="F20" i="5"/>
  <c r="E20" i="5"/>
  <c r="R10" i="5"/>
  <c r="Q10" i="5"/>
  <c r="N10" i="5"/>
  <c r="L9" i="5"/>
  <c r="K9" i="5"/>
  <c r="J9" i="5"/>
  <c r="J10" i="5" s="1"/>
  <c r="I9" i="5"/>
  <c r="H9" i="5"/>
  <c r="G9" i="5"/>
  <c r="F9" i="5"/>
  <c r="F10" i="5" s="1"/>
  <c r="E9" i="5"/>
  <c r="D9" i="5"/>
  <c r="D6" i="5"/>
  <c r="R22" i="5" l="1"/>
  <c r="R25" i="5"/>
  <c r="R30" i="5"/>
  <c r="R36" i="5" s="1"/>
  <c r="R40" i="5" s="1"/>
  <c r="Q30" i="5"/>
  <c r="Q36" i="5" s="1"/>
  <c r="Q40" i="5" s="1"/>
  <c r="S30" i="5"/>
  <c r="Q31" i="5"/>
  <c r="Q37" i="5" s="1"/>
  <c r="Q41" i="5" s="1"/>
  <c r="S22" i="5"/>
  <c r="S25" i="5"/>
  <c r="O25" i="5"/>
  <c r="O22" i="5"/>
  <c r="R11" i="5"/>
  <c r="Q11" i="5"/>
  <c r="E25" i="4"/>
  <c r="E9" i="4"/>
  <c r="E24" i="4"/>
  <c r="E16" i="4"/>
  <c r="E18" i="4"/>
  <c r="E10" i="4"/>
  <c r="D26" i="4"/>
  <c r="C26" i="4"/>
  <c r="E17" i="4"/>
  <c r="E21" i="4"/>
  <c r="E19" i="4"/>
  <c r="E11" i="4"/>
  <c r="E12" i="4"/>
  <c r="E20" i="4"/>
  <c r="E8" i="4"/>
  <c r="E23" i="4"/>
  <c r="E22" i="4"/>
  <c r="E15" i="4"/>
  <c r="E14" i="4"/>
  <c r="E13" i="4"/>
  <c r="L21" i="5"/>
  <c r="G40" i="5"/>
  <c r="K40" i="5"/>
  <c r="N40" i="5"/>
  <c r="J40" i="5"/>
  <c r="F40" i="5"/>
  <c r="N37" i="5"/>
  <c r="N41" i="5" s="1"/>
  <c r="J37" i="5"/>
  <c r="J41" i="5" s="1"/>
  <c r="F37" i="5"/>
  <c r="F41" i="5" s="1"/>
  <c r="M37" i="5"/>
  <c r="M41" i="5" s="1"/>
  <c r="I37" i="5"/>
  <c r="I41" i="5" s="1"/>
  <c r="E37" i="5"/>
  <c r="E41" i="5" s="1"/>
  <c r="L37" i="5"/>
  <c r="L41" i="5" s="1"/>
  <c r="H37" i="5"/>
  <c r="H41" i="5" s="1"/>
  <c r="K37" i="5"/>
  <c r="K41" i="5" s="1"/>
  <c r="G37" i="5"/>
  <c r="G41" i="5" s="1"/>
  <c r="I36" i="5"/>
  <c r="K24" i="5"/>
  <c r="H21" i="5"/>
  <c r="K10" i="5"/>
  <c r="L25" i="5" s="1"/>
  <c r="G21" i="5"/>
  <c r="D10" i="5"/>
  <c r="E25" i="5" s="1"/>
  <c r="L10" i="5"/>
  <c r="M25" i="5" s="1"/>
  <c r="H24" i="5"/>
  <c r="G10" i="5"/>
  <c r="H22" i="5" s="1"/>
  <c r="H10" i="5"/>
  <c r="I22" i="5" s="1"/>
  <c r="O21" i="5"/>
  <c r="H36" i="5"/>
  <c r="G25" i="5"/>
  <c r="G22" i="5"/>
  <c r="K25" i="5"/>
  <c r="K22" i="5"/>
  <c r="E24" i="5"/>
  <c r="I24" i="5"/>
  <c r="F24" i="5"/>
  <c r="J24" i="5"/>
  <c r="N24" i="5"/>
  <c r="L24" i="5"/>
  <c r="M24" i="5"/>
  <c r="E10" i="5"/>
  <c r="F25" i="5" s="1"/>
  <c r="I10" i="5"/>
  <c r="J25" i="5" s="1"/>
  <c r="M10" i="5"/>
  <c r="N25" i="5" s="1"/>
  <c r="E21" i="5"/>
  <c r="I21" i="5"/>
  <c r="M21" i="5"/>
  <c r="K21" i="5"/>
  <c r="G24" i="5"/>
  <c r="O24" i="5"/>
  <c r="L36" i="5"/>
  <c r="L40" i="5" s="1"/>
  <c r="F21" i="5"/>
  <c r="J21" i="5"/>
  <c r="N21" i="5"/>
  <c r="E36" i="5"/>
  <c r="E40" i="5" s="1"/>
  <c r="M36" i="5"/>
  <c r="M40" i="5" s="1"/>
  <c r="R18" i="5" l="1"/>
  <c r="R19" i="5" s="1"/>
  <c r="S18" i="5"/>
  <c r="S36" i="5"/>
  <c r="S40" i="5" s="1"/>
  <c r="F48" i="5" s="1"/>
  <c r="F51" i="5" s="1"/>
  <c r="D62" i="5" s="1"/>
  <c r="C51" i="4"/>
  <c r="D51" i="4" s="1"/>
  <c r="C44" i="4"/>
  <c r="D44" i="4" s="1"/>
  <c r="C42" i="4"/>
  <c r="D42" i="4" s="1"/>
  <c r="C35" i="4"/>
  <c r="D35" i="4" s="1"/>
  <c r="C50" i="4"/>
  <c r="D27" i="4"/>
  <c r="C36" i="4"/>
  <c r="E26" i="4"/>
  <c r="C37" i="4"/>
  <c r="C38" i="4"/>
  <c r="C39" i="4"/>
  <c r="C40" i="4"/>
  <c r="C41" i="4"/>
  <c r="C43" i="4"/>
  <c r="C45" i="4"/>
  <c r="C46" i="4"/>
  <c r="C47" i="4"/>
  <c r="C48" i="4"/>
  <c r="C49" i="4"/>
  <c r="C34" i="4"/>
  <c r="I40" i="5"/>
  <c r="H40" i="5"/>
  <c r="H17" i="5"/>
  <c r="I25" i="5"/>
  <c r="I18" i="5" s="1"/>
  <c r="E22" i="5"/>
  <c r="E18" i="5" s="1"/>
  <c r="L22" i="5"/>
  <c r="L18" i="5" s="1"/>
  <c r="F22" i="5"/>
  <c r="F18" i="5" s="1"/>
  <c r="H25" i="5"/>
  <c r="H18" i="5" s="1"/>
  <c r="N22" i="5"/>
  <c r="N18" i="5" s="1"/>
  <c r="M22" i="5"/>
  <c r="M18" i="5" s="1"/>
  <c r="G18" i="5"/>
  <c r="J17" i="5"/>
  <c r="G17" i="5"/>
  <c r="M17" i="5"/>
  <c r="E17" i="5"/>
  <c r="J22" i="5"/>
  <c r="J18" i="5" s="1"/>
  <c r="K17" i="5"/>
  <c r="O17" i="5"/>
  <c r="L17" i="5"/>
  <c r="O18" i="5"/>
  <c r="N17" i="5"/>
  <c r="F17" i="5"/>
  <c r="I17" i="5"/>
  <c r="K18" i="5"/>
  <c r="R31" i="5" l="1"/>
  <c r="R37" i="5" s="1"/>
  <c r="R41" i="5" s="1"/>
  <c r="E49" i="5" s="1"/>
  <c r="E52" i="5" s="1"/>
  <c r="S19" i="5"/>
  <c r="S31" i="5"/>
  <c r="D47" i="4"/>
  <c r="C52" i="4"/>
  <c r="D37" i="4"/>
  <c r="D38" i="4"/>
  <c r="D36" i="4"/>
  <c r="D48" i="4"/>
  <c r="D46" i="4"/>
  <c r="C53" i="4"/>
  <c r="D43" i="4"/>
  <c r="D34" i="4"/>
  <c r="D45" i="4"/>
  <c r="D41" i="4"/>
  <c r="D40" i="4"/>
  <c r="D49" i="4"/>
  <c r="D39" i="4"/>
  <c r="D50" i="4"/>
  <c r="D49" i="5"/>
  <c r="D52" i="5" s="1"/>
  <c r="S37" i="5" l="1"/>
  <c r="S41" i="5" s="1"/>
  <c r="F49" i="5" s="1"/>
  <c r="F52" i="5" s="1"/>
  <c r="D63" i="5" s="1"/>
  <c r="D53" i="4"/>
  <c r="D52" i="4"/>
  <c r="D48" i="5"/>
  <c r="D51" i="5" s="1"/>
  <c r="E48" i="5"/>
  <c r="E51" i="5" s="1"/>
  <c r="D64" i="5" l="1"/>
  <c r="D70" i="5"/>
  <c r="B7" i="4" s="1"/>
  <c r="B27" i="4" l="1"/>
  <c r="C7" i="4"/>
  <c r="C27" i="4" s="1"/>
  <c r="E7" i="4" l="1"/>
  <c r="E27" i="4" l="1"/>
  <c r="C33" i="4"/>
  <c r="D33" i="4" l="1"/>
  <c r="C54" i="4"/>
  <c r="D54" i="4" l="1"/>
</calcChain>
</file>

<file path=xl/sharedStrings.xml><?xml version="1.0" encoding="utf-8"?>
<sst xmlns="http://schemas.openxmlformats.org/spreadsheetml/2006/main" count="2769" uniqueCount="213">
  <si>
    <t>If a secondary teacher spends 20% of their timetable teaching maths, and 80% teaching physics, they are classified as being 0.2 of a maths teacher and 0.8 of a physics teacher.</t>
  </si>
  <si>
    <t>Primary</t>
  </si>
  <si>
    <t>Mathematics</t>
  </si>
  <si>
    <t>Biology</t>
  </si>
  <si>
    <t>Chemistry</t>
  </si>
  <si>
    <t>Physics</t>
  </si>
  <si>
    <t>Computing</t>
  </si>
  <si>
    <t>English</t>
  </si>
  <si>
    <t>Classics</t>
  </si>
  <si>
    <t>Modern Languages</t>
  </si>
  <si>
    <t>Geography</t>
  </si>
  <si>
    <t>History</t>
  </si>
  <si>
    <t>Art &amp; Design</t>
  </si>
  <si>
    <t>Business Studies</t>
  </si>
  <si>
    <t>Design &amp; Technology</t>
  </si>
  <si>
    <t>Drama</t>
  </si>
  <si>
    <t>Music</t>
  </si>
  <si>
    <t>Others</t>
  </si>
  <si>
    <t>Physical Education</t>
  </si>
  <si>
    <t>Religious Education</t>
  </si>
  <si>
    <t>Secondary total</t>
  </si>
  <si>
    <t>The percentage of teachers that leave service and are under the age of 55.</t>
  </si>
  <si>
    <t>The percentage of teachers that leave service and are 55+ years. Many of these leavers will be retirements.</t>
  </si>
  <si>
    <t>An adjustment that is applied to reflect that there is a net loss of teachers each year because of teachers changing their working pattern between years to reduce the no. of hours worked.</t>
  </si>
  <si>
    <t>Under 55s leavers assumed trajectory rate</t>
  </si>
  <si>
    <t>Returners assumed trajectory</t>
  </si>
  <si>
    <t>Estimate of future teacher supply</t>
  </si>
  <si>
    <t>Qualified teacher demand (FTE)</t>
  </si>
  <si>
    <t>Difference between estimated supply and teacher demand</t>
  </si>
  <si>
    <t>55+ leavers assumed trajectory rate</t>
  </si>
  <si>
    <t>NTSF entrants assumed trajectory</t>
  </si>
  <si>
    <t>Difference</t>
  </si>
  <si>
    <t>Includes Mathematics and Statistics.</t>
  </si>
  <si>
    <t>Includes Biology, Botany, Zoology, Ecology, Combined/General Science (Biology), and Environmental Science.</t>
  </si>
  <si>
    <t>Includes Chemistry and Combined/General Science (Chemistry).</t>
  </si>
  <si>
    <t>Includes Physics and Combined/General Science (Physics).</t>
  </si>
  <si>
    <t>Includes Applied ICT, Computer Science, and Information &amp; Communication Technology.</t>
  </si>
  <si>
    <t>Includes English Language and Literature.</t>
  </si>
  <si>
    <t>Includes Classics and Ancient Languages such as Ancient Greek, Ancient Hebrew, and Latin.</t>
  </si>
  <si>
    <t xml:space="preserve">Includes French, German, Spanish, Arabic, Bengali, Chinese, Welsh, Modern Greek, Italian, and any other Modern Languages. Named Modern Foreign Languages pre-2020. </t>
  </si>
  <si>
    <t>Includes Geography and Geology.</t>
  </si>
  <si>
    <t>Includes History.</t>
  </si>
  <si>
    <t>Includes Applied Art &amp; Design, Art &amp; Design, and Art.</t>
  </si>
  <si>
    <t>Includes Accountancy, Applied Business Studies, Commercial &amp; Business Studies, Economics, Industrial Studies, other Business and Commercial subjects.</t>
  </si>
  <si>
    <t>Includes Drama and Performing Arts.</t>
  </si>
  <si>
    <t>Includes Music.</t>
  </si>
  <si>
    <t>Includes Child Development, Citizenship, Law, Media Studies, Other Social Studies, Other Technology, Politics, Psychology, Sociology, and Social Sciences among others.</t>
  </si>
  <si>
    <t>Includes Dance, Physical Education and Sports.</t>
  </si>
  <si>
    <t>Includes Religious Education and Philosophy.</t>
  </si>
  <si>
    <t>Definitions:</t>
  </si>
  <si>
    <t>Returners:</t>
  </si>
  <si>
    <t>Subject</t>
  </si>
  <si>
    <t>Rounded (the nearest 5)</t>
  </si>
  <si>
    <t>Historical targets (TWM)</t>
  </si>
  <si>
    <t>Future targets</t>
  </si>
  <si>
    <t>Science</t>
  </si>
  <si>
    <t>Total</t>
  </si>
  <si>
    <t>Introduction:</t>
  </si>
  <si>
    <t>Subject mappings:</t>
  </si>
  <si>
    <t>Deferrers:</t>
  </si>
  <si>
    <t>Under 55 leavers:</t>
  </si>
  <si>
    <t>55+ leavers:</t>
  </si>
  <si>
    <t>State-funded schools sector:</t>
  </si>
  <si>
    <t xml:space="preserve">State-funded primary (including maintained nurseries attached to schools) and secondary schools (including post-16 provision within such schools), academies, and free schools in England. </t>
  </si>
  <si>
    <t>Coverage:</t>
  </si>
  <si>
    <t>Teachers who have entered service in the English state-funded schools sector, and are recorded within the school workforce census as having worked in it before.</t>
  </si>
  <si>
    <t xml:space="preserve">Teachers who have left service and are under 55 years of age. </t>
  </si>
  <si>
    <t>1. Historical stock size and future qualified teacher need:</t>
  </si>
  <si>
    <t>2. Under 55 leaver rate trajectory:</t>
  </si>
  <si>
    <t>3. 55+ leaver rate trajectory:</t>
  </si>
  <si>
    <t xml:space="preserve">5. Returner numbers: </t>
  </si>
  <si>
    <t xml:space="preserve">6. New to state-funded sector (NTSF) entrant numbers: </t>
  </si>
  <si>
    <t>11. Stock flows adjustment:</t>
  </si>
  <si>
    <t>14. Historical number of entrants:</t>
  </si>
  <si>
    <t>Academic years:</t>
  </si>
  <si>
    <t>Overall</t>
  </si>
  <si>
    <t>2010/11</t>
  </si>
  <si>
    <t>2011/12</t>
  </si>
  <si>
    <t>2012/13</t>
  </si>
  <si>
    <t>2013/14</t>
  </si>
  <si>
    <t>2014/15</t>
  </si>
  <si>
    <t>2015/16</t>
  </si>
  <si>
    <t>2016/17</t>
  </si>
  <si>
    <t>2017/18</t>
  </si>
  <si>
    <t>2018/19</t>
  </si>
  <si>
    <t>2019/20</t>
  </si>
  <si>
    <t>2020/21</t>
  </si>
  <si>
    <t>2021/22</t>
  </si>
  <si>
    <t>2022/23</t>
  </si>
  <si>
    <t>2023/24</t>
  </si>
  <si>
    <t>2024/25</t>
  </si>
  <si>
    <t xml:space="preserve">These targets have been calculated at a national level and cover all state-funded primary (including maintained nurseries attached to schools) and secondary schools (including post-16 provision within such schools), academies, and free schools in England. </t>
  </si>
  <si>
    <t>Further information on the specific numbers and calculations used within this workbook may be found within the methodological annex that is available on the publication webpage.</t>
  </si>
  <si>
    <t>Newly qualified entrants (NQE):</t>
  </si>
  <si>
    <t xml:space="preserve">Teachers who have entered service in the English state-funded schools sector for the first time as recorded within the school workforce census, excluding NQEs. The group includes deferrers, and those that have only taught in other sectors, e.g. independent schools, Wales, and Scotland. </t>
  </si>
  <si>
    <t>NQEs that gained qualified teacher status via an assessment only route to QTS.</t>
  </si>
  <si>
    <t>4. NQE FTE rate:</t>
  </si>
  <si>
    <t>10. ITT-NQE adjustment:</t>
  </si>
  <si>
    <t xml:space="preserve">An adjustment that is applied to reflect that some NQEs enter service each year having not been sourced directly from ITT. </t>
  </si>
  <si>
    <t>ITT-NQE adjustment - reflecting NQEs not sourced via ITT</t>
  </si>
  <si>
    <t>NQE FTE rate - not all NQEs work as full-time teachers</t>
  </si>
  <si>
    <t>Year NQEs enter service as teacher</t>
  </si>
  <si>
    <t>Numbers are in FTE (full time equivalent).</t>
  </si>
  <si>
    <t xml:space="preserve">The average full time equivalent rate for newly qualified entrants, sourced from the school workforce census. </t>
  </si>
  <si>
    <t>Figures used within these calculations may differ to the school workforce census Official Statistics publication which includes special schools and PRUs within the state-funded schools sector.</t>
  </si>
  <si>
    <t>1. The future teacher demand is compared to an estimate of future teacher supply for the next two years.</t>
  </si>
  <si>
    <t>Estimate of leaver numbers (demand met scenario)</t>
  </si>
  <si>
    <t>Entrant need - demand met scenario</t>
  </si>
  <si>
    <t>NQE need - demand met scenario</t>
  </si>
  <si>
    <t>School workforce census:</t>
  </si>
  <si>
    <t>Estimate of leaver numbers (estimated supply scenario)</t>
  </si>
  <si>
    <t>Entrant need - estimated supply scenario</t>
  </si>
  <si>
    <t>NQE need - estimated supply scenario</t>
  </si>
  <si>
    <t xml:space="preserve">The 'demand met' scenario assumes that the demand is met precisely in each future year and ignores any future under- or over-recruitment impacts. By contrast the 'estimated supply' scenario does consider such impacts. </t>
  </si>
  <si>
    <t>A list of the subject classifications that are used within these calculations, and within the Department's postgraduate ITT targets.</t>
  </si>
  <si>
    <t>This tab contains the data used in the calculations to estimate postgraduate ITT targets.</t>
  </si>
  <si>
    <t xml:space="preserve">This tab calculates the number of postgraduate ITT trainees needed to successfully meet demand for the relevant phase/subject. </t>
  </si>
  <si>
    <t xml:space="preserve">6. The number of NQEs trained via postgraduate ITT is converted into the number of trainees required in the previous year by applying FTE rates, ITT completion rates, and ITT employment rates. </t>
  </si>
  <si>
    <t>Year those NQEs are trained via postgraduate ITT</t>
  </si>
  <si>
    <t xml:space="preserve">7. Finally, the higher of the two estimates of 'postgraduate ITT trainees required' is selected to be the mainstream postgraduate ITT target. </t>
  </si>
  <si>
    <t xml:space="preserve">2. This table compares the overall postgraduate ITT targets for last year to this year. </t>
  </si>
  <si>
    <t>Flows-stock adjustment - to account for teachers changing working patterns year-on-year</t>
  </si>
  <si>
    <t>Teachers who have gained qualified teacher status and were recorded as entering service in the English state-funded schools sector (primary and secondary schools only) in the following November school workforce census.</t>
  </si>
  <si>
    <t>Assessment only (AO):</t>
  </si>
  <si>
    <t>9. Postgraduate ITT employment rates:</t>
  </si>
  <si>
    <t>8. Postgraduate ITT completion rates:</t>
  </si>
  <si>
    <t>Postgraduate ITT trained NQE need - demand met scenario</t>
  </si>
  <si>
    <t>Postgraduate ITT trained NQE need - estimated supply scenario</t>
  </si>
  <si>
    <t>Postgraduate ITT completion rate</t>
  </si>
  <si>
    <t>Postgraduate ITT employment rate</t>
  </si>
  <si>
    <t>Postgraduate ITT trainees required - demand met scenario</t>
  </si>
  <si>
    <t>Postgraduate ITT trainees required - estimated supply scenario</t>
  </si>
  <si>
    <t>Postgraduate ITT target</t>
  </si>
  <si>
    <t>2. The future number of leavers is estimated, based upon both future teacher demand and future teacher supply estimates respectively. This is because different stock sizes result in different numbers of leavers, even if the leaver rate were to be the same.</t>
  </si>
  <si>
    <t>These calculations use these supply estimates to determine whether an adjustment should be made to counter the impacts of under-recruitment from the two most recent postgraduate ITT recruitment rounds.</t>
  </si>
  <si>
    <t xml:space="preserve">The principal datasource for these calculations. The census is taken annually in November and covers the teaching workforce of all state-funded schools in England. </t>
  </si>
  <si>
    <t>New to state-funded (NTSF):</t>
  </si>
  <si>
    <t xml:space="preserve">Includes Design &amp; Technology, Construction and Building, Craft and D &amp; T, Electronics, Engineering, Graphics, Resistant Materials, Manufacturing, Systems &amp; Control, and Textiles. </t>
  </si>
  <si>
    <t>The historical figures (white cells) are sourced from the school workforce census, the projected values (blue cells) represent our estimated future teacher demand.</t>
  </si>
  <si>
    <t>The historical figures (white cells) are sourced from the school workforce census, the projected values (blue cells) represent our under 55 leaver rate trajectory.</t>
  </si>
  <si>
    <t>The historical figures (white cells) are sourced from the school workforce census, the projected values (blue cells) represent our 55+ leaver rate trajectory.</t>
  </si>
  <si>
    <t>The historical figures (white cells) are sourced from the school workforce census, the projected values (blue cells) represent our assumed trajectory for future returner numbers.</t>
  </si>
  <si>
    <t>The historical figures (white cells) are sourced from the school workforce census, the projected values (blue cells) represent our assumed trajectory for future NTSF entrant numbers.</t>
  </si>
  <si>
    <t>Additionally, historical teacher numbers broken down by secondary subject may differ to those within the school workforce census publication which counts teachers against multiple subjects, and may double count.</t>
  </si>
  <si>
    <t xml:space="preserve">By contrast, in these calculations, individual teachers are assigned to subjects pro rata according to those subjects they teach. </t>
  </si>
  <si>
    <t>These are our assumed postgraduate ITT completion rates, derived from data published within the ITT performance profiles.</t>
  </si>
  <si>
    <t xml:space="preserve">These are our assumed postgraduate ITT employment rates, derived from data published within the ITT performance profiles. </t>
  </si>
  <si>
    <t>Numbers of teachers entering service in the state-funded schools sector each year, all numbers are in FTE form.</t>
  </si>
  <si>
    <t>All numbers cover qualified teachers only.</t>
  </si>
  <si>
    <t>Difference in leaver numbers under the two different scenarios.</t>
  </si>
  <si>
    <t>Estimate of under 55 leaver numbers demand met scenario</t>
  </si>
  <si>
    <t>Estimate of under 55 leaver numbers estimated supply scenario</t>
  </si>
  <si>
    <t>Estimate of 55+ leaver numbers demand met scenario</t>
  </si>
  <si>
    <t>Estimate of 55+ leaver numbers estimated supply scenario</t>
  </si>
  <si>
    <t>4. Entrant need is converted into newly qualified entrant (NQE) need by subtracting those entrants expected via recruitment routes other than ITT, such as returners, and those that are NTSF under both 'demand met' and 'estimated supply' scenarios respectively.</t>
  </si>
  <si>
    <t>1. This table pulls together the mainstream postgraduate ITT and high potential ITT trainees needed to successfully meet demand.</t>
  </si>
  <si>
    <t>7. Newly qualified entrant (NQE) numbers from high potential ITT, undergraduate ITT, and AO:</t>
  </si>
  <si>
    <t>Future NQEs expected from high potential ITT, undergraduate ITT, and AO.</t>
  </si>
  <si>
    <t>The indicative subject targets for the high potential ITT programme, as agreed between the Department and Teach First on an annual basis.</t>
  </si>
  <si>
    <t>5. The NQE need in the relevant year is converted into the number of NQEs required that were specifically trained via postgraduate ITT, having subtracted those NQEs expected that will gain QTS via undergraduate ITT, high potential ITT, and AO routes.</t>
  </si>
  <si>
    <t>NQEs from high potential ITT, undergraduate ITT, and AO</t>
  </si>
  <si>
    <t>All blue cells represent estimates for future years.</t>
  </si>
  <si>
    <t xml:space="preserve">This tab pulls together the number of mainstream postgraduate ITT needed to successfully meet demand for the relevant phase/subject from the previous calculation tabs. </t>
  </si>
  <si>
    <t xml:space="preserve">It then adds the high potential ITT target to the mainstream postgraduate ITT target to calculate an overall postgraduate ITT target. </t>
  </si>
  <si>
    <t xml:space="preserve">3. The entrant need is calculated. This is equal to the number of teachers needed to enter the workforce to meet any increases in demand year-on-year, and to provide sufficient replacements for expected leavers based upon both 'demand met' and 'estimated supply' scenarios respectively.  </t>
  </si>
  <si>
    <t>2025/26</t>
  </si>
  <si>
    <t>2024/25 Mainstream postgraduate ITT Target</t>
  </si>
  <si>
    <t>2024/25 high potential ITT Target</t>
  </si>
  <si>
    <t>2024/25 Overall postgraduate ITT Target</t>
  </si>
  <si>
    <t>Difference between 2023/24 and 2024/25</t>
  </si>
  <si>
    <t>Calculation of 2024 to 2025 postgraduate ITT targets</t>
  </si>
  <si>
    <t>These calculations estimate the target number of trainees to start postgraduate initial teacher training (postgraduate ITT) in 2024/25.</t>
  </si>
  <si>
    <t>The school workforce census is taken annually, in November. It is assumed that the November 2022 school workforce census is an effective proxy for the 2022/23 academic year.</t>
  </si>
  <si>
    <t>Additionally, teachers that are recorded as being in service in the November 2021 census, but not within the November 2022 census are assumed to be leavers in the 2022/23 academic year. The same applies to those teachers entering service.</t>
  </si>
  <si>
    <t>If this figure is negative, these calculations have estimated that teacher numbers will exceed demand in 2024/25. The opposite is true if it is positive.</t>
  </si>
  <si>
    <t>By doing this, it is possible to make an adjustment (if relevant) to counter under-recruitment impacts from the two most recent ITT recruitment rounds. This adjustment is only made if demand is expected to exceed estimated teacher numbers in 2024/25.</t>
  </si>
  <si>
    <t>13. 2023/24 and 2024/25 teacher supply estimates:</t>
  </si>
  <si>
    <t>An estimate of future teacher supply in 2023/24 and 2024/25. This estimate considers recent historical ITT recruitment that has not yet fed into the school workforce census and assumed trajectories for leaver rates and inflows such as returners.</t>
  </si>
  <si>
    <t>12. 2024/25 high potential ITT targets (please note that these are indicative targets):</t>
  </si>
  <si>
    <t>They will differ to those published within that publication due to coverage differences.</t>
  </si>
  <si>
    <t>They will differ to those published within that publication due to both coverage differences, and because they are weighted averages from data before the COVID-19 pandemic.</t>
  </si>
  <si>
    <t>Contents</t>
  </si>
  <si>
    <t>Tab name</t>
  </si>
  <si>
    <t>Description</t>
  </si>
  <si>
    <t>Overview</t>
  </si>
  <si>
    <t>Introduction, coverage, definitions and subject mappings used in this workbook</t>
  </si>
  <si>
    <t>Input data</t>
  </si>
  <si>
    <t>Contains the data used in the calculations to estimate postgraduate ITT targets.</t>
  </si>
  <si>
    <t>Mainstream PGITT &amp; HPITT Target</t>
  </si>
  <si>
    <t xml:space="preserve">This tab pulls together the number of mainstream postgraduate ITT needed to successfully meet demand for the relevant phase/subject from the previous calculation tabs. It then adds the high potential ITT target to the mainstream postgraduate ITT target to calculate an overall postgraduate ITT target. </t>
  </si>
  <si>
    <t>Calculates the number of postgraduate ITT trainees needed to successfully meet demand for Primary.</t>
  </si>
  <si>
    <t>Calculates the number of postgraduate ITT trainees needed to successfully meet demand for Mathematics.</t>
  </si>
  <si>
    <t>Calculates the number of postgraduate ITT trainees needed to successfully meet demand for Biology.</t>
  </si>
  <si>
    <t>Calculates the number of postgraduate ITT trainees needed to successfully meet demand for Chemistry.</t>
  </si>
  <si>
    <t>Calculates the number of postgraduate ITT trainees needed to successfully meet demand for Physics.</t>
  </si>
  <si>
    <t>Calculates the number of postgraduate ITT trainees needed to successfully meet demand for Computing.</t>
  </si>
  <si>
    <t>Calculates the number of postgraduate ITT trainees needed to successfully meet demand for English.</t>
  </si>
  <si>
    <t>Calculates the number of postgraduate ITT trainees needed to successfully meet demand for Classics.</t>
  </si>
  <si>
    <t>Calculates the number of postgraduate ITT trainees needed to successfully meet demand for Modern Languages.</t>
  </si>
  <si>
    <t>Calculates the number of postgraduate ITT trainees needed to successfully meet demand for Geography.</t>
  </si>
  <si>
    <t>Calculates the number of postgraduate ITT trainees needed to successfully meet demand for History.</t>
  </si>
  <si>
    <t>Calculates the number of postgraduate ITT trainees needed to successfully meet demand for Art &amp; Design.</t>
  </si>
  <si>
    <t>Calculates the number of postgraduate ITT trainees needed to successfully meet demand for Business Studies.</t>
  </si>
  <si>
    <t>Calculates the number of postgraduate ITT trainees needed to successfully meet demand for Design &amp; Technology.</t>
  </si>
  <si>
    <t>Calculates the number of postgraduate ITT trainees needed to successfully meet demand for Drama.</t>
  </si>
  <si>
    <t>Calculates the number of postgraduate ITT trainees needed to successfully meet demand for Music.</t>
  </si>
  <si>
    <t>Calculates the number of postgraduate ITT trainees needed to successfully meet demand for Others.</t>
  </si>
  <si>
    <t>Calculates the number of postgraduate ITT trainees needed to successfully meet demand for Physical Education.</t>
  </si>
  <si>
    <t>Calculates the number of postgraduate ITT trainees needed to successfully meet demand for Religious Education.</t>
  </si>
  <si>
    <t>Link to Contents page</t>
  </si>
  <si>
    <t xml:space="preserve">Historical data used in these calculations are retrospectively updated each year, as part of standard annual processes. Therefore, historical data in this workbook may differ to previous years published calculations of postgraduate ITT targets. </t>
  </si>
  <si>
    <t>Teachers who have gained qualified teacher status and were recorded as entering service in the English state-funded schools sector in the second November school workforce census after they gained QTS. I.e. they did not immediately enter service after ITT.</t>
  </si>
  <si>
    <t>Teachers who have left service and are aged 55 or over, many of whom will leave service via retirement.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</si>
</sst>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0"/>
  </numFmts>
  <fonts count="18" x14ac:knownFonts="1">
    <font>
      <sz val="11"/>
      <color theme="1"/>
      <name val="Calibri"/>
      <family val="2"/>
      <scheme val="minor"/>
    </font>
    <font>
      <sz val="11"/>
      <color theme="1"/>
      <name val="Calibri"/>
      <family val="2"/>
      <scheme val="minor"/>
    </font>
    <font>
      <i/>
      <sz val="12"/>
      <color theme="1"/>
      <name val="Arial"/>
      <family val="2"/>
    </font>
    <font>
      <sz val="11"/>
      <color theme="1"/>
      <name val="Arial"/>
      <family val="2"/>
    </font>
    <font>
      <sz val="11"/>
      <name val="Arial"/>
      <family val="2"/>
    </font>
    <font>
      <sz val="12"/>
      <color theme="1"/>
      <name val="Arial"/>
      <family val="2"/>
    </font>
    <font>
      <b/>
      <sz val="12"/>
      <color theme="1"/>
      <name val="Arial"/>
      <family val="2"/>
    </font>
    <font>
      <u/>
      <sz val="12"/>
      <color theme="1"/>
      <name val="Arial"/>
      <family val="2"/>
    </font>
    <font>
      <sz val="12"/>
      <name val="Arial"/>
      <family val="2"/>
    </font>
    <font>
      <b/>
      <sz val="20"/>
      <color theme="1"/>
      <name val="Arial"/>
      <family val="2"/>
    </font>
    <font>
      <sz val="11"/>
      <color rgb="FFFF0000"/>
      <name val="Arial"/>
      <family val="2"/>
    </font>
    <font>
      <b/>
      <sz val="11"/>
      <color rgb="FFFF0000"/>
      <name val="Arial"/>
      <family val="2"/>
    </font>
    <font>
      <i/>
      <sz val="11"/>
      <name val="Arial"/>
      <family val="2"/>
    </font>
    <font>
      <i/>
      <sz val="11"/>
      <color rgb="FFFF0000"/>
      <name val="Arial"/>
      <family val="2"/>
    </font>
    <font>
      <i/>
      <sz val="11"/>
      <color theme="2"/>
      <name val="Arial"/>
      <family val="2"/>
    </font>
    <font>
      <sz val="8"/>
      <name val="Calibri"/>
      <family val="2"/>
      <scheme val="minor"/>
    </font>
    <font>
      <u/>
      <sz val="11"/>
      <color theme="10"/>
      <name val="Calibri"/>
      <family val="2"/>
      <scheme val="minor"/>
    </font>
    <font>
      <u/>
      <sz val="12"/>
      <color theme="10"/>
      <name val="Arial"/>
      <family val="2"/>
    </font>
  </fonts>
  <fills count="4">
    <fill>
      <patternFill patternType="none"/>
    </fill>
    <fill>
      <patternFill patternType="gray125"/>
    </fill>
    <fill>
      <patternFill patternType="solid">
        <fgColor theme="0"/>
        <bgColor indexed="64"/>
      </patternFill>
    </fill>
    <fill>
      <patternFill patternType="solid">
        <fgColor rgb="FFCFDCE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cellStyleXfs>
  <cellXfs count="77">
    <xf numFmtId="0" fontId="0" fillId="0" borderId="0" xfId="0"/>
    <xf numFmtId="0" fontId="2" fillId="0" borderId="0" xfId="0" applyFont="1" applyAlignment="1">
      <alignment vertical="center"/>
    </xf>
    <xf numFmtId="0" fontId="3" fillId="0" borderId="0" xfId="0" applyFont="1"/>
    <xf numFmtId="0" fontId="4" fillId="0" borderId="1" xfId="0" applyFont="1" applyBorder="1"/>
    <xf numFmtId="0" fontId="5" fillId="0" borderId="0" xfId="0" applyFont="1"/>
    <xf numFmtId="0" fontId="6" fillId="0" borderId="0" xfId="0" applyFont="1"/>
    <xf numFmtId="0" fontId="7" fillId="0" borderId="0" xfId="0" applyFont="1"/>
    <xf numFmtId="0" fontId="5" fillId="0" borderId="2" xfId="0" applyFont="1" applyBorder="1"/>
    <xf numFmtId="0" fontId="5" fillId="0" borderId="1" xfId="0" applyFont="1" applyBorder="1"/>
    <xf numFmtId="0" fontId="8" fillId="0" borderId="1" xfId="0" applyFont="1" applyBorder="1"/>
    <xf numFmtId="0" fontId="9" fillId="0" borderId="0" xfId="0" applyFont="1"/>
    <xf numFmtId="0" fontId="5" fillId="0" borderId="1" xfId="0" applyFont="1" applyBorder="1" applyAlignment="1">
      <alignment wrapText="1"/>
    </xf>
    <xf numFmtId="1" fontId="5" fillId="0" borderId="0" xfId="0" applyNumberFormat="1" applyFont="1"/>
    <xf numFmtId="1" fontId="5" fillId="0" borderId="1" xfId="0" applyNumberFormat="1" applyFont="1" applyBorder="1"/>
    <xf numFmtId="165" fontId="5" fillId="0" borderId="1" xfId="1" applyNumberFormat="1" applyFont="1" applyBorder="1"/>
    <xf numFmtId="165" fontId="5" fillId="3" borderId="1" xfId="1" applyNumberFormat="1" applyFont="1" applyFill="1" applyBorder="1"/>
    <xf numFmtId="164" fontId="5" fillId="0" borderId="1" xfId="2" applyNumberFormat="1" applyFont="1" applyBorder="1"/>
    <xf numFmtId="164" fontId="5" fillId="3" borderId="1" xfId="2" applyNumberFormat="1" applyFont="1" applyFill="1" applyBorder="1"/>
    <xf numFmtId="2" fontId="5" fillId="0" borderId="1" xfId="2" applyNumberFormat="1" applyFont="1" applyBorder="1"/>
    <xf numFmtId="9" fontId="5" fillId="0" borderId="0" xfId="2" applyFont="1"/>
    <xf numFmtId="165" fontId="5" fillId="2" borderId="1" xfId="1" applyNumberFormat="1" applyFont="1" applyFill="1" applyBorder="1"/>
    <xf numFmtId="9" fontId="5" fillId="0" borderId="1" xfId="2" applyFont="1" applyBorder="1"/>
    <xf numFmtId="0" fontId="5" fillId="0" borderId="0" xfId="0" applyFont="1" applyAlignment="1">
      <alignment vertical="center"/>
    </xf>
    <xf numFmtId="0" fontId="4" fillId="0" borderId="0" xfId="0" applyFont="1"/>
    <xf numFmtId="0" fontId="10" fillId="0" borderId="0" xfId="0" applyFont="1"/>
    <xf numFmtId="0" fontId="4" fillId="0" borderId="1" xfId="0" applyFont="1" applyBorder="1" applyAlignment="1">
      <alignment horizontal="left"/>
    </xf>
    <xf numFmtId="164" fontId="4" fillId="0" borderId="1" xfId="2" applyNumberFormat="1" applyFont="1" applyBorder="1" applyAlignment="1">
      <alignment horizontal="center"/>
    </xf>
    <xf numFmtId="0" fontId="10" fillId="0" borderId="1" xfId="0" applyFont="1" applyBorder="1"/>
    <xf numFmtId="1" fontId="4" fillId="0" borderId="1" xfId="0" applyNumberFormat="1" applyFont="1" applyBorder="1" applyAlignment="1">
      <alignment horizontal="center"/>
    </xf>
    <xf numFmtId="165" fontId="4" fillId="0" borderId="1" xfId="1" applyNumberFormat="1" applyFont="1" applyBorder="1" applyAlignment="1">
      <alignment horizontal="center"/>
    </xf>
    <xf numFmtId="165" fontId="4" fillId="0" borderId="1" xfId="1" applyNumberFormat="1" applyFont="1" applyFill="1" applyBorder="1" applyAlignment="1">
      <alignment horizontal="center"/>
    </xf>
    <xf numFmtId="165" fontId="4" fillId="3" borderId="1" xfId="1" applyNumberFormat="1" applyFont="1" applyFill="1" applyBorder="1" applyAlignment="1">
      <alignment horizontal="center"/>
    </xf>
    <xf numFmtId="165" fontId="10" fillId="0" borderId="0" xfId="0" applyNumberFormat="1" applyFont="1"/>
    <xf numFmtId="165" fontId="10" fillId="0" borderId="0" xfId="1" applyNumberFormat="1" applyFont="1" applyBorder="1"/>
    <xf numFmtId="165" fontId="10" fillId="0" borderId="0" xfId="1" applyNumberFormat="1" applyFont="1" applyFill="1" applyBorder="1"/>
    <xf numFmtId="166" fontId="10" fillId="0" borderId="0" xfId="1" applyNumberFormat="1" applyFont="1" applyFill="1" applyBorder="1"/>
    <xf numFmtId="0" fontId="4" fillId="0" borderId="1" xfId="0" applyFont="1" applyBorder="1" applyAlignment="1">
      <alignment horizontal="center"/>
    </xf>
    <xf numFmtId="165" fontId="10" fillId="0" borderId="1" xfId="1" applyNumberFormat="1" applyFont="1" applyBorder="1"/>
    <xf numFmtId="165" fontId="4" fillId="0" borderId="1" xfId="1" applyNumberFormat="1" applyFont="1" applyBorder="1"/>
    <xf numFmtId="165" fontId="4" fillId="0" borderId="1" xfId="1" applyNumberFormat="1" applyFont="1" applyFill="1" applyBorder="1"/>
    <xf numFmtId="0" fontId="11" fillId="0" borderId="0" xfId="0" applyFont="1"/>
    <xf numFmtId="1" fontId="4" fillId="0" borderId="0" xfId="1" applyNumberFormat="1" applyFont="1" applyBorder="1" applyAlignment="1">
      <alignment horizontal="center"/>
    </xf>
    <xf numFmtId="0" fontId="4" fillId="0" borderId="3" xfId="0" applyFont="1" applyBorder="1"/>
    <xf numFmtId="2" fontId="4" fillId="0" borderId="1" xfId="0" applyNumberFormat="1" applyFont="1" applyBorder="1" applyAlignment="1">
      <alignment horizontal="center"/>
    </xf>
    <xf numFmtId="9" fontId="4" fillId="0" borderId="1" xfId="0" applyNumberFormat="1" applyFont="1" applyBorder="1" applyAlignment="1">
      <alignment horizontal="center"/>
    </xf>
    <xf numFmtId="164" fontId="4" fillId="0" borderId="1" xfId="2" applyNumberFormat="1" applyFont="1" applyFill="1" applyBorder="1" applyAlignment="1">
      <alignment horizontal="center"/>
    </xf>
    <xf numFmtId="164" fontId="4" fillId="3" borderId="1" xfId="2" applyNumberFormat="1" applyFont="1" applyFill="1" applyBorder="1" applyAlignment="1">
      <alignment horizontal="center"/>
    </xf>
    <xf numFmtId="0" fontId="5" fillId="0" borderId="1" xfId="0" applyFont="1" applyBorder="1" applyAlignment="1">
      <alignment vertical="center"/>
    </xf>
    <xf numFmtId="165" fontId="4" fillId="0" borderId="0" xfId="0" applyNumberFormat="1" applyFont="1"/>
    <xf numFmtId="165" fontId="4" fillId="0" borderId="0" xfId="1" applyNumberFormat="1" applyFont="1" applyBorder="1"/>
    <xf numFmtId="165" fontId="4" fillId="0" borderId="0" xfId="1" applyNumberFormat="1" applyFont="1" applyFill="1" applyBorder="1"/>
    <xf numFmtId="166" fontId="4" fillId="0" borderId="0" xfId="1" applyNumberFormat="1" applyFont="1" applyFill="1" applyBorder="1"/>
    <xf numFmtId="1" fontId="4" fillId="0" borderId="1" xfId="1" applyNumberFormat="1" applyFont="1" applyBorder="1" applyAlignment="1">
      <alignment horizontal="center"/>
    </xf>
    <xf numFmtId="1" fontId="4" fillId="0" borderId="0" xfId="1" applyNumberFormat="1" applyFont="1" applyFill="1" applyBorder="1" applyAlignment="1">
      <alignment horizontal="center"/>
    </xf>
    <xf numFmtId="165" fontId="3" fillId="0" borderId="0" xfId="1" applyNumberFormat="1" applyFont="1"/>
    <xf numFmtId="165" fontId="3" fillId="0" borderId="1" xfId="1" applyNumberFormat="1" applyFont="1" applyBorder="1"/>
    <xf numFmtId="165" fontId="3" fillId="3" borderId="1" xfId="1" applyNumberFormat="1" applyFont="1" applyFill="1" applyBorder="1"/>
    <xf numFmtId="165" fontId="13" fillId="0" borderId="0" xfId="1" applyNumberFormat="1" applyFont="1"/>
    <xf numFmtId="165" fontId="14" fillId="0" borderId="0" xfId="1" applyNumberFormat="1" applyFont="1"/>
    <xf numFmtId="165" fontId="3" fillId="0" borderId="1" xfId="1" applyNumberFormat="1" applyFont="1" applyBorder="1" applyAlignment="1">
      <alignment wrapText="1"/>
    </xf>
    <xf numFmtId="1" fontId="12" fillId="0" borderId="0" xfId="1" applyNumberFormat="1" applyFont="1" applyFill="1" applyBorder="1" applyAlignment="1">
      <alignment horizontal="left"/>
    </xf>
    <xf numFmtId="0" fontId="3" fillId="0" borderId="0" xfId="1" applyNumberFormat="1" applyFont="1" applyAlignment="1">
      <alignment horizontal="left"/>
    </xf>
    <xf numFmtId="0" fontId="5" fillId="0" borderId="1" xfId="0" applyFont="1" applyBorder="1" applyAlignment="1">
      <alignment vertical="center" wrapText="1"/>
    </xf>
    <xf numFmtId="165" fontId="3" fillId="0" borderId="0" xfId="1" applyNumberFormat="1" applyFont="1" applyAlignment="1">
      <alignment horizontal="right"/>
    </xf>
    <xf numFmtId="0" fontId="9" fillId="2" borderId="0" xfId="0" applyFont="1" applyFill="1"/>
    <xf numFmtId="0" fontId="0" fillId="2" borderId="0" xfId="0" applyFill="1"/>
    <xf numFmtId="0" fontId="6" fillId="2" borderId="3" xfId="0" applyFont="1" applyFill="1" applyBorder="1"/>
    <xf numFmtId="0" fontId="6" fillId="2" borderId="5" xfId="0" applyFont="1" applyFill="1" applyBorder="1"/>
    <xf numFmtId="0" fontId="17" fillId="2" borderId="6" xfId="3" applyFont="1" applyFill="1" applyBorder="1" applyAlignment="1">
      <alignment horizontal="left"/>
    </xf>
    <xf numFmtId="0" fontId="5" fillId="2" borderId="4" xfId="0" applyFont="1" applyFill="1" applyBorder="1" applyAlignment="1">
      <alignment horizontal="left"/>
    </xf>
    <xf numFmtId="0" fontId="8" fillId="2" borderId="4" xfId="0" applyFont="1" applyFill="1" applyBorder="1" applyAlignment="1">
      <alignment horizontal="left"/>
    </xf>
    <xf numFmtId="0" fontId="17" fillId="2" borderId="6" xfId="3" applyFont="1" applyFill="1" applyBorder="1" applyAlignment="1">
      <alignment horizontal="left" wrapText="1"/>
    </xf>
    <xf numFmtId="0" fontId="8" fillId="2" borderId="4" xfId="0" applyFont="1" applyFill="1" applyBorder="1" applyAlignment="1">
      <alignment horizontal="left" wrapText="1"/>
    </xf>
    <xf numFmtId="0" fontId="17" fillId="2" borderId="7" xfId="3" applyFont="1" applyFill="1" applyBorder="1" applyAlignment="1">
      <alignment horizontal="left"/>
    </xf>
    <xf numFmtId="0" fontId="8" fillId="2" borderId="8" xfId="0" applyFont="1" applyFill="1" applyBorder="1" applyAlignment="1">
      <alignment horizontal="left" wrapText="1"/>
    </xf>
    <xf numFmtId="0" fontId="3" fillId="2" borderId="0" xfId="0" applyFont="1" applyFill="1"/>
    <xf numFmtId="0" fontId="16" fillId="0" borderId="0" xfId="3"/>
  </cellXfs>
  <cellStyles count="4">
    <cellStyle name="Comma" xfId="1" builtinId="3"/>
    <cellStyle name="Hyperlink" xfId="3" builtinId="8"/>
    <cellStyle name="Normal" xfId="0" builtinId="0"/>
    <cellStyle name="Per cent" xfId="2" builtinId="5"/>
  </cellStyles>
  <dxfs count="7">
    <dxf>
      <fill>
        <patternFill>
          <bgColor rgb="FFFF000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ertAlign val="baseline"/>
        <sz val="12"/>
        <color theme="10"/>
        <name val="Arial"/>
        <family val="2"/>
        <scheme val="none"/>
      </font>
      <fill>
        <patternFill patternType="solid">
          <fgColor indexed="64"/>
          <bgColor theme="0"/>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style="thin">
          <color indexed="64"/>
        </left>
        <right style="thin">
          <color indexed="64"/>
        </right>
        <top/>
        <bottom/>
      </border>
    </dxf>
  </dxfs>
  <tableStyles count="0" defaultTableStyle="TableStyleMedium2" defaultPivotStyle="PivotStyleLight16"/>
  <colors>
    <mruColors>
      <color rgb="FFCFDCE3"/>
      <color rgb="FFF3ECCD"/>
      <color rgb="FFE7DA87"/>
      <color rgb="FF9FB9C8"/>
      <color rgb="FFCFDABD"/>
      <color rgb="FF99B5A0"/>
      <color rgb="FFFAE5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375838-412B-4AA2-9963-CE36507B1722}" name="Contents" displayName="Contents" ref="A3:B25" totalsRowShown="0" headerRowDxfId="6" headerRowBorderDxfId="5" tableBorderDxfId="4" totalsRowBorderDxfId="3">
  <autoFilter ref="A3:B25" xr:uid="{01D4EF76-9BE8-4B72-BE22-56E1AC8BC542}">
    <filterColumn colId="0" hiddenButton="1"/>
    <filterColumn colId="1" hiddenButton="1"/>
  </autoFilter>
  <tableColumns count="2">
    <tableColumn id="1" xr3:uid="{9C010695-CB0E-4EBE-8EC3-5E57F92BC5F0}" name="Tab name" dataDxfId="2" dataCellStyle="Hyperlink"/>
    <tableColumn id="2" xr3:uid="{AA96AF54-2FFF-4AD9-950A-1FBBD68F5778}" name="Description" dataDxfId="1"/>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ED874-115B-46DD-824C-BB3498350017}">
  <dimension ref="A1:B28"/>
  <sheetViews>
    <sheetView zoomScale="85" zoomScaleNormal="85" workbookViewId="0"/>
  </sheetViews>
  <sheetFormatPr defaultRowHeight="14.5" x14ac:dyDescent="0.35"/>
  <cols>
    <col min="1" max="1" width="29.81640625" style="65" bestFit="1" customWidth="1"/>
    <col min="2" max="2" width="123.54296875" style="65" customWidth="1"/>
    <col min="3" max="16384" width="8.7265625" style="65"/>
  </cols>
  <sheetData>
    <row r="1" spans="1:2" ht="25" x14ac:dyDescent="0.5">
      <c r="A1" s="64" t="s">
        <v>181</v>
      </c>
    </row>
    <row r="3" spans="1:2" ht="15.5" x14ac:dyDescent="0.35">
      <c r="A3" s="66" t="s">
        <v>182</v>
      </c>
      <c r="B3" s="67" t="s">
        <v>183</v>
      </c>
    </row>
    <row r="4" spans="1:2" ht="15.5" x14ac:dyDescent="0.35">
      <c r="A4" s="68" t="s">
        <v>184</v>
      </c>
      <c r="B4" s="69" t="s">
        <v>185</v>
      </c>
    </row>
    <row r="5" spans="1:2" ht="15.5" x14ac:dyDescent="0.35">
      <c r="A5" s="68" t="s">
        <v>186</v>
      </c>
      <c r="B5" s="70" t="s">
        <v>187</v>
      </c>
    </row>
    <row r="6" spans="1:2" ht="46.5" x14ac:dyDescent="0.35">
      <c r="A6" s="71" t="s">
        <v>188</v>
      </c>
      <c r="B6" s="72" t="s">
        <v>189</v>
      </c>
    </row>
    <row r="7" spans="1:2" ht="15.5" x14ac:dyDescent="0.35">
      <c r="A7" s="68" t="s">
        <v>1</v>
      </c>
      <c r="B7" s="72" t="s">
        <v>190</v>
      </c>
    </row>
    <row r="8" spans="1:2" ht="15.5" x14ac:dyDescent="0.35">
      <c r="A8" s="68" t="s">
        <v>2</v>
      </c>
      <c r="B8" s="72" t="s">
        <v>191</v>
      </c>
    </row>
    <row r="9" spans="1:2" ht="15.5" x14ac:dyDescent="0.35">
      <c r="A9" s="68" t="s">
        <v>3</v>
      </c>
      <c r="B9" s="72" t="s">
        <v>192</v>
      </c>
    </row>
    <row r="10" spans="1:2" ht="15.5" x14ac:dyDescent="0.35">
      <c r="A10" s="68" t="s">
        <v>4</v>
      </c>
      <c r="B10" s="72" t="s">
        <v>193</v>
      </c>
    </row>
    <row r="11" spans="1:2" ht="15.5" x14ac:dyDescent="0.35">
      <c r="A11" s="68" t="s">
        <v>5</v>
      </c>
      <c r="B11" s="72" t="s">
        <v>194</v>
      </c>
    </row>
    <row r="12" spans="1:2" ht="15.5" x14ac:dyDescent="0.35">
      <c r="A12" s="68" t="s">
        <v>6</v>
      </c>
      <c r="B12" s="72" t="s">
        <v>195</v>
      </c>
    </row>
    <row r="13" spans="1:2" ht="15.5" x14ac:dyDescent="0.35">
      <c r="A13" s="68" t="s">
        <v>7</v>
      </c>
      <c r="B13" s="72" t="s">
        <v>196</v>
      </c>
    </row>
    <row r="14" spans="1:2" ht="15.5" x14ac:dyDescent="0.35">
      <c r="A14" s="68" t="s">
        <v>8</v>
      </c>
      <c r="B14" s="72" t="s">
        <v>197</v>
      </c>
    </row>
    <row r="15" spans="1:2" ht="15.5" x14ac:dyDescent="0.35">
      <c r="A15" s="68" t="s">
        <v>9</v>
      </c>
      <c r="B15" s="72" t="s">
        <v>198</v>
      </c>
    </row>
    <row r="16" spans="1:2" ht="15.5" x14ac:dyDescent="0.35">
      <c r="A16" s="68" t="s">
        <v>10</v>
      </c>
      <c r="B16" s="72" t="s">
        <v>199</v>
      </c>
    </row>
    <row r="17" spans="1:2" ht="15.5" x14ac:dyDescent="0.35">
      <c r="A17" s="68" t="s">
        <v>11</v>
      </c>
      <c r="B17" s="72" t="s">
        <v>200</v>
      </c>
    </row>
    <row r="18" spans="1:2" ht="15.5" x14ac:dyDescent="0.35">
      <c r="A18" s="68" t="s">
        <v>12</v>
      </c>
      <c r="B18" s="72" t="s">
        <v>201</v>
      </c>
    </row>
    <row r="19" spans="1:2" ht="15.5" x14ac:dyDescent="0.35">
      <c r="A19" s="68" t="s">
        <v>13</v>
      </c>
      <c r="B19" s="72" t="s">
        <v>202</v>
      </c>
    </row>
    <row r="20" spans="1:2" ht="15.5" x14ac:dyDescent="0.35">
      <c r="A20" s="68" t="s">
        <v>14</v>
      </c>
      <c r="B20" s="72" t="s">
        <v>203</v>
      </c>
    </row>
    <row r="21" spans="1:2" ht="15.5" x14ac:dyDescent="0.35">
      <c r="A21" s="68" t="s">
        <v>15</v>
      </c>
      <c r="B21" s="72" t="s">
        <v>204</v>
      </c>
    </row>
    <row r="22" spans="1:2" ht="15.5" x14ac:dyDescent="0.35">
      <c r="A22" s="68" t="s">
        <v>16</v>
      </c>
      <c r="B22" s="72" t="s">
        <v>205</v>
      </c>
    </row>
    <row r="23" spans="1:2" ht="15.5" x14ac:dyDescent="0.35">
      <c r="A23" s="68" t="s">
        <v>17</v>
      </c>
      <c r="B23" s="72" t="s">
        <v>206</v>
      </c>
    </row>
    <row r="24" spans="1:2" ht="15.5" x14ac:dyDescent="0.35">
      <c r="A24" s="68" t="s">
        <v>18</v>
      </c>
      <c r="B24" s="72" t="s">
        <v>207</v>
      </c>
    </row>
    <row r="25" spans="1:2" ht="15.5" x14ac:dyDescent="0.35">
      <c r="A25" s="73" t="s">
        <v>19</v>
      </c>
      <c r="B25" s="74" t="s">
        <v>208</v>
      </c>
    </row>
    <row r="28" spans="1:2" x14ac:dyDescent="0.35">
      <c r="A28" s="75"/>
    </row>
  </sheetData>
  <hyperlinks>
    <hyperlink ref="A4" location="Overview!A1" display="Overview" xr:uid="{D2ABA78E-25C8-45CF-A533-8966EC7D4D9B}"/>
    <hyperlink ref="A5" location="'Input Data'!A1" display="Input data" xr:uid="{67C00541-2236-4816-97DC-926352D81E0A}"/>
    <hyperlink ref="A6" location="'Mainstream PGITT &amp; HPITT Target'!A1" display="Mainstream PGITT &amp; HPITT Target" xr:uid="{77B73638-45F5-4D4E-893D-087E7D864F2F}"/>
    <hyperlink ref="A7" location="Primary!A1" display="Primary" xr:uid="{C9E322BE-82FE-4702-99C8-4932FE85704C}"/>
    <hyperlink ref="A8" location="Maths!A1" display="Mathematics" xr:uid="{D7F3256A-34CD-48DB-AE82-B76B1D024079}"/>
    <hyperlink ref="A9" location="Biology!A1" display="Biology" xr:uid="{302C9CE4-5F68-4397-BB87-0D63A0DB378A}"/>
    <hyperlink ref="A10" location="Chemistry!A1" display="Chemistry" xr:uid="{D8D388B2-56DC-4054-ABDD-9D5183E5639A}"/>
    <hyperlink ref="A11" location="Physics!A1" display="Physics" xr:uid="{BDD7B6BE-8D0B-4C22-845F-0BC13921F388}"/>
    <hyperlink ref="A12" location="Computing!A1" display="Computing" xr:uid="{11220544-9F73-4C2F-8B2A-E4908D10041A}"/>
    <hyperlink ref="A13" location="English!A1" display="English" xr:uid="{22A96FD2-3C7D-4EAC-AF95-DD94C5519677}"/>
    <hyperlink ref="A14" location="Classics!A1" display="Classics" xr:uid="{5E6A5C7D-A364-4ACA-B3BA-0B9003B70EF7}"/>
    <hyperlink ref="A15" location="'Modern Languages'!A1" display="Modern Languages" xr:uid="{65ED8A6F-69A4-4F71-B917-0670D0C5219D}"/>
    <hyperlink ref="A16" location="Geography!A1" display="Geography" xr:uid="{52415BFD-9A97-430F-8936-23C4218D5ADE}"/>
    <hyperlink ref="A17" location="'History '!A1" display="History" xr:uid="{4257C6FA-C62F-4330-840E-B870DEFA1D80}"/>
    <hyperlink ref="A18" location="'Art &amp; Design'!A1" display="Art &amp; Design" xr:uid="{B08D066D-0C5D-453C-8AD1-4A3D47843746}"/>
    <hyperlink ref="A19" location="'Business Studies'!A1" display="Business Studies" xr:uid="{D7A215D6-3086-4127-9212-E903AC6DFC21}"/>
    <hyperlink ref="A20" location="'Design &amp; Technology'!A1" display="Design &amp; Technology" xr:uid="{FD8849FE-E210-4217-94DA-9624D09FB599}"/>
    <hyperlink ref="A21" location="Drama!A1" display="Drama" xr:uid="{BF46E147-3080-412B-8A3A-CE0332A9834B}"/>
    <hyperlink ref="A22" location="Music!A1" display="Music" xr:uid="{A151A8E9-DAA4-42D4-A59B-458274EBBC03}"/>
    <hyperlink ref="A23" location="Others!A1" display="Others" xr:uid="{60229707-6D07-4A91-B89D-4BCC3B887970}"/>
    <hyperlink ref="A24" location="'Physical Education'!A1" display="Physical Education" xr:uid="{05C5813C-A24E-4C34-8FFF-23A1796E9BF0}"/>
    <hyperlink ref="A25" location="'Religious Education'!A1" display="Religious Education" xr:uid="{1200E70D-B8DA-4C36-8E39-6656F14CFA19}"/>
  </hyperlinks>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7E913-2E84-4DA0-9FCD-C678DE16230C}">
  <dimension ref="A1:V72"/>
  <sheetViews>
    <sheetView zoomScale="80" zoomScaleNormal="80" workbookViewId="0"/>
  </sheetViews>
  <sheetFormatPr defaultColWidth="9.08984375" defaultRowHeight="14" x14ac:dyDescent="0.3"/>
  <cols>
    <col min="1" max="1" width="6.26953125" style="24" customWidth="1"/>
    <col min="2" max="2" width="5.08984375" style="24" customWidth="1"/>
    <col min="3" max="3" width="82.08984375" style="24" customWidth="1"/>
    <col min="4" max="5" width="10.90625" style="24" customWidth="1"/>
    <col min="6" max="15" width="10.90625" style="24" bestFit="1" customWidth="1"/>
    <col min="16" max="16" width="10.90625" style="24" customWidth="1"/>
    <col min="17" max="19" width="10.90625" style="24" bestFit="1" customWidth="1"/>
    <col min="20" max="20" width="9.90625" style="24" bestFit="1" customWidth="1"/>
    <col min="21" max="16384" width="9.08984375" style="24"/>
  </cols>
  <sheetData>
    <row r="1" spans="1:22" x14ac:dyDescent="0.3">
      <c r="A1" s="23" t="s">
        <v>116</v>
      </c>
    </row>
    <row r="2" spans="1:22" x14ac:dyDescent="0.3">
      <c r="A2" s="23" t="s">
        <v>161</v>
      </c>
    </row>
    <row r="3" spans="1:22" x14ac:dyDescent="0.3">
      <c r="A3" s="23"/>
    </row>
    <row r="4" spans="1:22" x14ac:dyDescent="0.3">
      <c r="B4" s="23" t="s">
        <v>105</v>
      </c>
    </row>
    <row r="6" spans="1:22" x14ac:dyDescent="0.3">
      <c r="C6" s="25" t="s">
        <v>121</v>
      </c>
      <c r="D6" s="26">
        <f>'Input Data'!B239</f>
        <v>5.5872279685214975E-3</v>
      </c>
    </row>
    <row r="8" spans="1:22" x14ac:dyDescent="0.3">
      <c r="C8" s="27"/>
      <c r="D8" s="28" t="s">
        <v>76</v>
      </c>
      <c r="E8" s="28" t="s">
        <v>77</v>
      </c>
      <c r="F8" s="28" t="s">
        <v>78</v>
      </c>
      <c r="G8" s="28" t="s">
        <v>79</v>
      </c>
      <c r="H8" s="28" t="s">
        <v>80</v>
      </c>
      <c r="I8" s="28" t="s">
        <v>81</v>
      </c>
      <c r="J8" s="28" t="s">
        <v>82</v>
      </c>
      <c r="K8" s="28" t="s">
        <v>83</v>
      </c>
      <c r="L8" s="28" t="s">
        <v>84</v>
      </c>
      <c r="M8" s="28" t="s">
        <v>85</v>
      </c>
      <c r="N8" s="28" t="s">
        <v>86</v>
      </c>
      <c r="O8" s="28" t="s">
        <v>87</v>
      </c>
      <c r="P8" s="28" t="s">
        <v>88</v>
      </c>
      <c r="Q8" s="28" t="s">
        <v>89</v>
      </c>
      <c r="R8" s="28" t="s">
        <v>90</v>
      </c>
      <c r="S8" s="28" t="s">
        <v>165</v>
      </c>
    </row>
    <row r="9" spans="1:22" x14ac:dyDescent="0.3">
      <c r="C9" s="25" t="s">
        <v>27</v>
      </c>
      <c r="D9" s="29">
        <f>'Input Data'!B14</f>
        <v>10650.130822173902</v>
      </c>
      <c r="E9" s="30">
        <f>'Input Data'!C14</f>
        <v>10146.373900913539</v>
      </c>
      <c r="F9" s="30">
        <f>'Input Data'!D14</f>
        <v>9595.3346197349529</v>
      </c>
      <c r="G9" s="30">
        <f>'Input Data'!E14</f>
        <v>9018.4335527716084</v>
      </c>
      <c r="H9" s="30">
        <f>'Input Data'!F14</f>
        <v>8307.4689886136312</v>
      </c>
      <c r="I9" s="30">
        <f>'Input Data'!G14</f>
        <v>7768.7133477293555</v>
      </c>
      <c r="J9" s="30">
        <f>'Input Data'!H14</f>
        <v>7215.8576232543064</v>
      </c>
      <c r="K9" s="30">
        <f>'Input Data'!I14</f>
        <v>6606.0732345296001</v>
      </c>
      <c r="L9" s="30">
        <f>'Input Data'!J14</f>
        <v>6272.4678461522808</v>
      </c>
      <c r="M9" s="30">
        <f>'Input Data'!K14</f>
        <v>6074.3755230952947</v>
      </c>
      <c r="N9" s="30">
        <f>'Input Data'!L14</f>
        <v>6137.6377147425555</v>
      </c>
      <c r="O9" s="30">
        <f>'Input Data'!M14</f>
        <v>6258.9169888228107</v>
      </c>
      <c r="P9" s="30">
        <f>'Input Data'!N14</f>
        <v>6304.5084305018981</v>
      </c>
      <c r="Q9" s="31">
        <f>'Input Data'!O14</f>
        <v>6365.8838322198053</v>
      </c>
      <c r="R9" s="31">
        <f>'Input Data'!P14</f>
        <v>6382.2306127336942</v>
      </c>
      <c r="S9" s="31">
        <f>'Input Data'!Q14</f>
        <v>6392.1609562562626</v>
      </c>
      <c r="U9" s="32"/>
    </row>
    <row r="10" spans="1:22" x14ac:dyDescent="0.3">
      <c r="C10" s="25" t="s">
        <v>26</v>
      </c>
      <c r="D10" s="29">
        <f>D9</f>
        <v>10650.130822173902</v>
      </c>
      <c r="E10" s="30">
        <f t="shared" ref="E10:O10" si="0">E9</f>
        <v>10146.373900913539</v>
      </c>
      <c r="F10" s="30">
        <f t="shared" si="0"/>
        <v>9595.3346197349529</v>
      </c>
      <c r="G10" s="30">
        <f t="shared" si="0"/>
        <v>9018.4335527716084</v>
      </c>
      <c r="H10" s="30">
        <f t="shared" si="0"/>
        <v>8307.4689886136312</v>
      </c>
      <c r="I10" s="30">
        <f t="shared" si="0"/>
        <v>7768.7133477293555</v>
      </c>
      <c r="J10" s="30">
        <f t="shared" si="0"/>
        <v>7215.8576232543064</v>
      </c>
      <c r="K10" s="30">
        <f t="shared" si="0"/>
        <v>6606.0732345296001</v>
      </c>
      <c r="L10" s="30">
        <f t="shared" si="0"/>
        <v>6272.4678461522808</v>
      </c>
      <c r="M10" s="30">
        <f t="shared" si="0"/>
        <v>6074.3755230952947</v>
      </c>
      <c r="N10" s="30">
        <f t="shared" si="0"/>
        <v>6137.6377147425555</v>
      </c>
      <c r="O10" s="30">
        <f t="shared" si="0"/>
        <v>6258.9169888228107</v>
      </c>
      <c r="P10" s="30">
        <f t="shared" ref="P10" si="1">P9</f>
        <v>6304.5084305018981</v>
      </c>
      <c r="Q10" s="31">
        <f>'Input Data'!B274</f>
        <v>6135.0587082473148</v>
      </c>
      <c r="R10" s="31">
        <f>'Input Data'!C274</f>
        <v>6026.3387623213703</v>
      </c>
      <c r="S10" s="31"/>
      <c r="U10" s="32"/>
    </row>
    <row r="11" spans="1:22" x14ac:dyDescent="0.3">
      <c r="C11" s="3" t="s">
        <v>28</v>
      </c>
      <c r="D11" s="29"/>
      <c r="E11" s="30"/>
      <c r="F11" s="30"/>
      <c r="G11" s="30"/>
      <c r="H11" s="30"/>
      <c r="I11" s="30"/>
      <c r="J11" s="30"/>
      <c r="K11" s="30"/>
      <c r="L11" s="30"/>
      <c r="M11" s="30"/>
      <c r="N11" s="30"/>
      <c r="O11" s="30"/>
      <c r="P11" s="30"/>
      <c r="Q11" s="31">
        <f>Q10-Q9</f>
        <v>-230.82512397249047</v>
      </c>
      <c r="R11" s="31">
        <f>R10-R9</f>
        <v>-355.89185041232395</v>
      </c>
      <c r="S11" s="31"/>
      <c r="U11" s="32"/>
    </row>
    <row r="12" spans="1:22" x14ac:dyDescent="0.3">
      <c r="D12" s="33"/>
      <c r="E12" s="34"/>
      <c r="F12" s="34"/>
      <c r="G12" s="34"/>
      <c r="H12" s="34"/>
      <c r="I12" s="34"/>
      <c r="J12" s="34"/>
      <c r="K12" s="34"/>
      <c r="L12" s="34"/>
      <c r="M12" s="34"/>
      <c r="N12" s="34"/>
      <c r="O12" s="34"/>
      <c r="P12" s="34"/>
      <c r="Q12" s="35"/>
      <c r="R12" s="35"/>
      <c r="S12" s="35"/>
    </row>
    <row r="13" spans="1:22" x14ac:dyDescent="0.3">
      <c r="B13" s="23" t="s">
        <v>133</v>
      </c>
      <c r="D13" s="33"/>
      <c r="E13" s="34"/>
      <c r="F13" s="34"/>
      <c r="G13" s="34"/>
      <c r="H13" s="34"/>
      <c r="I13" s="34"/>
      <c r="J13" s="34"/>
      <c r="K13" s="34"/>
      <c r="L13" s="34"/>
      <c r="M13" s="34"/>
      <c r="N13" s="34"/>
      <c r="O13" s="34"/>
      <c r="P13" s="34"/>
      <c r="Q13" s="35"/>
      <c r="R13" s="35"/>
      <c r="S13" s="35"/>
    </row>
    <row r="14" spans="1:22" x14ac:dyDescent="0.3">
      <c r="B14" s="23" t="s">
        <v>113</v>
      </c>
      <c r="D14" s="33"/>
      <c r="E14" s="34"/>
      <c r="F14" s="34"/>
      <c r="G14" s="34"/>
      <c r="H14" s="34"/>
      <c r="I14" s="34"/>
      <c r="J14" s="34"/>
      <c r="K14" s="34"/>
      <c r="L14" s="34"/>
      <c r="M14" s="34"/>
      <c r="N14" s="34"/>
      <c r="O14" s="34"/>
      <c r="P14" s="34"/>
      <c r="Q14" s="35"/>
      <c r="R14" s="35"/>
      <c r="S14" s="35"/>
    </row>
    <row r="15" spans="1:22" x14ac:dyDescent="0.3">
      <c r="U15" s="32"/>
      <c r="V15" s="32"/>
    </row>
    <row r="16" spans="1:22" x14ac:dyDescent="0.3">
      <c r="C16" s="27"/>
      <c r="D16" s="36" t="s">
        <v>76</v>
      </c>
      <c r="E16" s="36" t="s">
        <v>77</v>
      </c>
      <c r="F16" s="36" t="s">
        <v>78</v>
      </c>
      <c r="G16" s="36" t="s">
        <v>79</v>
      </c>
      <c r="H16" s="36" t="s">
        <v>80</v>
      </c>
      <c r="I16" s="36" t="s">
        <v>81</v>
      </c>
      <c r="J16" s="36" t="s">
        <v>82</v>
      </c>
      <c r="K16" s="36" t="s">
        <v>83</v>
      </c>
      <c r="L16" s="36" t="s">
        <v>84</v>
      </c>
      <c r="M16" s="36" t="s">
        <v>85</v>
      </c>
      <c r="N16" s="36" t="s">
        <v>86</v>
      </c>
      <c r="O16" s="36" t="s">
        <v>87</v>
      </c>
      <c r="P16" s="28" t="s">
        <v>88</v>
      </c>
      <c r="Q16" s="28" t="s">
        <v>89</v>
      </c>
      <c r="R16" s="28" t="s">
        <v>90</v>
      </c>
      <c r="S16" s="28" t="s">
        <v>165</v>
      </c>
    </row>
    <row r="17" spans="2:20" x14ac:dyDescent="0.3">
      <c r="C17" s="3" t="s">
        <v>106</v>
      </c>
      <c r="D17" s="37"/>
      <c r="E17" s="30">
        <f>E21+E24</f>
        <v>1129.1399503701816</v>
      </c>
      <c r="F17" s="30">
        <f t="shared" ref="F17:O18" si="2">F21+F24</f>
        <v>1011.3822387279097</v>
      </c>
      <c r="G17" s="30">
        <f t="shared" si="2"/>
        <v>1036.4628393542278</v>
      </c>
      <c r="H17" s="30">
        <f t="shared" si="2"/>
        <v>1097.8677258393443</v>
      </c>
      <c r="I17" s="30">
        <f t="shared" si="2"/>
        <v>1041.7806890778115</v>
      </c>
      <c r="J17" s="30">
        <f t="shared" si="2"/>
        <v>937.92564131624999</v>
      </c>
      <c r="K17" s="30">
        <f t="shared" si="2"/>
        <v>926.99918982312158</v>
      </c>
      <c r="L17" s="30">
        <f t="shared" si="2"/>
        <v>716.55446023132561</v>
      </c>
      <c r="M17" s="30">
        <f t="shared" si="2"/>
        <v>679.31759679693778</v>
      </c>
      <c r="N17" s="30">
        <f t="shared" si="2"/>
        <v>519.26164094224328</v>
      </c>
      <c r="O17" s="30">
        <f t="shared" si="2"/>
        <v>513.68026526241897</v>
      </c>
      <c r="P17" s="30">
        <f t="shared" ref="P17:Q17" si="3">P21+P24</f>
        <v>742.23527182197085</v>
      </c>
      <c r="Q17" s="31">
        <f t="shared" si="3"/>
        <v>720.17205525172301</v>
      </c>
      <c r="R17" s="31">
        <f t="shared" ref="R17:S17" si="4">R21+R24</f>
        <v>708.14024625077366</v>
      </c>
      <c r="S17" s="31">
        <f t="shared" si="4"/>
        <v>719.66003595888185</v>
      </c>
    </row>
    <row r="18" spans="2:20" x14ac:dyDescent="0.3">
      <c r="C18" s="3" t="s">
        <v>110</v>
      </c>
      <c r="D18" s="37"/>
      <c r="E18" s="30">
        <f>E22+E25</f>
        <v>1129.1399503701816</v>
      </c>
      <c r="F18" s="30">
        <f t="shared" si="2"/>
        <v>1011.3822387279097</v>
      </c>
      <c r="G18" s="30">
        <f t="shared" si="2"/>
        <v>1036.4628393542278</v>
      </c>
      <c r="H18" s="30">
        <f t="shared" si="2"/>
        <v>1097.8677258393443</v>
      </c>
      <c r="I18" s="30">
        <f t="shared" si="2"/>
        <v>1041.7806890778115</v>
      </c>
      <c r="J18" s="30">
        <f t="shared" si="2"/>
        <v>937.92564131624999</v>
      </c>
      <c r="K18" s="30">
        <f t="shared" si="2"/>
        <v>926.99918982312158</v>
      </c>
      <c r="L18" s="30">
        <f t="shared" si="2"/>
        <v>716.55446023132561</v>
      </c>
      <c r="M18" s="30">
        <f t="shared" si="2"/>
        <v>679.31759679693778</v>
      </c>
      <c r="N18" s="30">
        <f t="shared" si="2"/>
        <v>519.26164094224328</v>
      </c>
      <c r="O18" s="30">
        <f t="shared" si="2"/>
        <v>513.68026526241897</v>
      </c>
      <c r="P18" s="30">
        <f t="shared" ref="P18:Q18" si="5">P22+P25</f>
        <v>742.23527182197085</v>
      </c>
      <c r="Q18" s="31">
        <f t="shared" si="5"/>
        <v>720.17205525172301</v>
      </c>
      <c r="R18" s="31">
        <f t="shared" ref="R18:S18" si="6">R22+R25</f>
        <v>682.46328379923818</v>
      </c>
      <c r="S18" s="31">
        <f t="shared" si="6"/>
        <v>679.52968696237281</v>
      </c>
    </row>
    <row r="19" spans="2:20" x14ac:dyDescent="0.3">
      <c r="C19" s="3" t="s">
        <v>149</v>
      </c>
      <c r="D19" s="38"/>
      <c r="E19" s="39"/>
      <c r="F19" s="39"/>
      <c r="G19" s="39"/>
      <c r="H19" s="39"/>
      <c r="I19" s="39"/>
      <c r="J19" s="39"/>
      <c r="K19" s="39"/>
      <c r="L19" s="39"/>
      <c r="M19" s="39"/>
      <c r="N19" s="39"/>
      <c r="O19" s="39"/>
      <c r="P19" s="39"/>
      <c r="Q19" s="31">
        <f t="shared" ref="Q19" si="7">Q18-Q17</f>
        <v>0</v>
      </c>
      <c r="R19" s="31">
        <f t="shared" ref="R19:S19" si="8">R18-R17</f>
        <v>-25.676962451535474</v>
      </c>
      <c r="S19" s="31">
        <f t="shared" si="8"/>
        <v>-40.130348996509042</v>
      </c>
    </row>
    <row r="20" spans="2:20" x14ac:dyDescent="0.3">
      <c r="C20" s="25" t="s">
        <v>24</v>
      </c>
      <c r="D20" s="26"/>
      <c r="E20" s="45">
        <f>'Input Data'!B40</f>
        <v>8.0239398684396959E-2</v>
      </c>
      <c r="F20" s="45">
        <f>'Input Data'!C40</f>
        <v>7.6728775862748039E-2</v>
      </c>
      <c r="G20" s="45">
        <f>'Input Data'!D40</f>
        <v>8.6226923415906334E-2</v>
      </c>
      <c r="H20" s="45">
        <f>'Input Data'!E40</f>
        <v>9.8019964277623051E-2</v>
      </c>
      <c r="I20" s="45">
        <f>'Input Data'!F40</f>
        <v>0.10115279242898456</v>
      </c>
      <c r="J20" s="45">
        <f>'Input Data'!G40</f>
        <v>9.9412950924070681E-2</v>
      </c>
      <c r="K20" s="45">
        <f>'Input Data'!H40</f>
        <v>0.10604004796364952</v>
      </c>
      <c r="L20" s="45">
        <f>'Input Data'!I40</f>
        <v>9.3061435501028994E-2</v>
      </c>
      <c r="M20" s="45">
        <f>'Input Data'!J40</f>
        <v>9.1617336714934633E-2</v>
      </c>
      <c r="N20" s="45">
        <f>'Input Data'!K40</f>
        <v>6.9791947758484477E-2</v>
      </c>
      <c r="O20" s="45">
        <f>'Input Data'!L40</f>
        <v>6.3935033312628231E-2</v>
      </c>
      <c r="P20" s="45">
        <f>'Input Data'!M40</f>
        <v>9.8441033927889721E-2</v>
      </c>
      <c r="Q20" s="46">
        <f>'Input Data'!N40</f>
        <v>9.1759297550463914E-2</v>
      </c>
      <c r="R20" s="46">
        <f>'Input Data'!O40</f>
        <v>8.8982418958933787E-2</v>
      </c>
      <c r="S20" s="46">
        <f>'Input Data'!P40</f>
        <v>9.0501372304786054E-2</v>
      </c>
    </row>
    <row r="21" spans="2:20" x14ac:dyDescent="0.3">
      <c r="C21" s="3" t="s">
        <v>150</v>
      </c>
      <c r="D21" s="37"/>
      <c r="E21" s="30">
        <f>E$20*D9</f>
        <v>854.56009308139608</v>
      </c>
      <c r="F21" s="30">
        <f t="shared" ref="F21:Q21" si="9">F20*E9</f>
        <v>778.51884886283142</v>
      </c>
      <c r="G21" s="30">
        <f t="shared" si="9"/>
        <v>827.37618340588051</v>
      </c>
      <c r="H21" s="30">
        <f t="shared" si="9"/>
        <v>883.98653468279019</v>
      </c>
      <c r="I21" s="30">
        <f t="shared" si="9"/>
        <v>840.32368621546095</v>
      </c>
      <c r="J21" s="30">
        <f t="shared" si="9"/>
        <v>772.31071878099124</v>
      </c>
      <c r="K21" s="30">
        <f t="shared" si="9"/>
        <v>765.16988846875267</v>
      </c>
      <c r="L21" s="30">
        <f t="shared" si="9"/>
        <v>614.77065823025032</v>
      </c>
      <c r="M21" s="30">
        <f t="shared" si="9"/>
        <v>574.66679869453435</v>
      </c>
      <c r="N21" s="30">
        <f t="shared" si="9"/>
        <v>423.94249917328364</v>
      </c>
      <c r="O21" s="30">
        <f t="shared" si="9"/>
        <v>392.41007175290872</v>
      </c>
      <c r="P21" s="30">
        <f t="shared" si="9"/>
        <v>616.13425964855162</v>
      </c>
      <c r="Q21" s="31">
        <f t="shared" si="9"/>
        <v>578.49726498383188</v>
      </c>
      <c r="R21" s="31">
        <f t="shared" ref="R21" si="10">R20*Q9</f>
        <v>566.45174220248566</v>
      </c>
      <c r="S21" s="31">
        <f t="shared" ref="S21" si="11">S20*R9</f>
        <v>577.60062881801491</v>
      </c>
    </row>
    <row r="22" spans="2:20" x14ac:dyDescent="0.3">
      <c r="C22" s="3" t="s">
        <v>151</v>
      </c>
      <c r="D22" s="37"/>
      <c r="E22" s="30">
        <f>E$20*D10</f>
        <v>854.56009308139608</v>
      </c>
      <c r="F22" s="30">
        <f t="shared" ref="F22:Q22" si="12">F$20*E10</f>
        <v>778.51884886283142</v>
      </c>
      <c r="G22" s="30">
        <f t="shared" si="12"/>
        <v>827.37618340588051</v>
      </c>
      <c r="H22" s="30">
        <f t="shared" si="12"/>
        <v>883.98653468279019</v>
      </c>
      <c r="I22" s="30">
        <f t="shared" si="12"/>
        <v>840.32368621546095</v>
      </c>
      <c r="J22" s="30">
        <f t="shared" si="12"/>
        <v>772.31071878099124</v>
      </c>
      <c r="K22" s="30">
        <f t="shared" si="12"/>
        <v>765.16988846875267</v>
      </c>
      <c r="L22" s="30">
        <f t="shared" si="12"/>
        <v>614.77065823025032</v>
      </c>
      <c r="M22" s="30">
        <f t="shared" si="12"/>
        <v>574.66679869453435</v>
      </c>
      <c r="N22" s="30">
        <f t="shared" si="12"/>
        <v>423.94249917328364</v>
      </c>
      <c r="O22" s="30">
        <f t="shared" si="12"/>
        <v>392.41007175290872</v>
      </c>
      <c r="P22" s="30">
        <f t="shared" si="12"/>
        <v>616.13425964855162</v>
      </c>
      <c r="Q22" s="31">
        <f t="shared" si="12"/>
        <v>578.49726498383188</v>
      </c>
      <c r="R22" s="31">
        <f t="shared" ref="R22" si="13">R$20*Q10</f>
        <v>545.91236431491768</v>
      </c>
      <c r="S22" s="31">
        <f t="shared" ref="S22" si="14">S$20*R10</f>
        <v>545.39192796360987</v>
      </c>
      <c r="T22" s="40"/>
    </row>
    <row r="23" spans="2:20" x14ac:dyDescent="0.3">
      <c r="C23" s="25" t="s">
        <v>29</v>
      </c>
      <c r="D23" s="26"/>
      <c r="E23" s="45">
        <f>'Input Data'!B65</f>
        <v>2.5781829526178381E-2</v>
      </c>
      <c r="F23" s="45">
        <f>'Input Data'!C65</f>
        <v>2.2950404956406361E-2</v>
      </c>
      <c r="G23" s="45">
        <f>'Input Data'!D65</f>
        <v>2.1790449654388689E-2</v>
      </c>
      <c r="H23" s="45">
        <f>'Input Data'!E65</f>
        <v>2.3716002330673332E-2</v>
      </c>
      <c r="I23" s="45">
        <f>'Input Data'!F65</f>
        <v>2.4250105915348132E-2</v>
      </c>
      <c r="J23" s="45">
        <f>'Input Data'!G65</f>
        <v>2.1318191973663799E-2</v>
      </c>
      <c r="K23" s="45">
        <f>'Input Data'!H65</f>
        <v>2.2426897785905169E-2</v>
      </c>
      <c r="L23" s="45">
        <f>'Input Data'!I65</f>
        <v>1.54076102985139E-2</v>
      </c>
      <c r="M23" s="45">
        <f>'Input Data'!J65</f>
        <v>1.6684150587810399E-2</v>
      </c>
      <c r="N23" s="45">
        <f>'Input Data'!K65</f>
        <v>1.5692006759632834E-2</v>
      </c>
      <c r="O23" s="45">
        <f>'Input Data'!L65</f>
        <v>1.9758447654578924E-2</v>
      </c>
      <c r="P23" s="45">
        <f>'Input Data'!M65</f>
        <v>2.0147417260623631E-2</v>
      </c>
      <c r="Q23" s="46">
        <f>'Input Data'!N65</f>
        <v>2.2471980461228835E-2</v>
      </c>
      <c r="R23" s="46">
        <f>'Input Data'!O65</f>
        <v>2.2257475596893003E-2</v>
      </c>
      <c r="S23" s="46">
        <f>'Input Data'!P65</f>
        <v>2.2258582580427747E-2</v>
      </c>
    </row>
    <row r="24" spans="2:20" x14ac:dyDescent="0.3">
      <c r="C24" s="3" t="s">
        <v>152</v>
      </c>
      <c r="D24" s="37"/>
      <c r="E24" s="30">
        <f>E$23*D9</f>
        <v>274.57985728878555</v>
      </c>
      <c r="F24" s="30">
        <f t="shared" ref="F24:Q24" si="15">F23*E9</f>
        <v>232.86338986507823</v>
      </c>
      <c r="G24" s="30">
        <f t="shared" si="15"/>
        <v>209.08665594834733</v>
      </c>
      <c r="H24" s="30">
        <f t="shared" si="15"/>
        <v>213.88119115655405</v>
      </c>
      <c r="I24" s="30">
        <f t="shared" si="15"/>
        <v>201.45700286235058</v>
      </c>
      <c r="J24" s="30">
        <f t="shared" si="15"/>
        <v>165.61492253525876</v>
      </c>
      <c r="K24" s="30">
        <f t="shared" si="15"/>
        <v>161.82930135436894</v>
      </c>
      <c r="L24" s="30">
        <f t="shared" si="15"/>
        <v>101.7838020010753</v>
      </c>
      <c r="M24" s="30">
        <f t="shared" si="15"/>
        <v>104.6507981024034</v>
      </c>
      <c r="N24" s="30">
        <f t="shared" si="15"/>
        <v>95.319141768959597</v>
      </c>
      <c r="O24" s="30">
        <f t="shared" si="15"/>
        <v>121.27019350951019</v>
      </c>
      <c r="P24" s="30">
        <f t="shared" si="15"/>
        <v>126.10101217341918</v>
      </c>
      <c r="Q24" s="31">
        <f t="shared" si="15"/>
        <v>141.67479026789113</v>
      </c>
      <c r="R24" s="31">
        <f t="shared" ref="R24" si="16">R23*Q9</f>
        <v>141.68850404828802</v>
      </c>
      <c r="S24" s="31">
        <f t="shared" ref="S24" si="17">S23*R9</f>
        <v>142.05940714086691</v>
      </c>
    </row>
    <row r="25" spans="2:20" x14ac:dyDescent="0.3">
      <c r="C25" s="3" t="s">
        <v>153</v>
      </c>
      <c r="D25" s="37"/>
      <c r="E25" s="30">
        <f>E$23*D10</f>
        <v>274.57985728878555</v>
      </c>
      <c r="F25" s="30">
        <f t="shared" ref="F25:Q25" si="18">F$23*E10</f>
        <v>232.86338986507823</v>
      </c>
      <c r="G25" s="30">
        <f t="shared" si="18"/>
        <v>209.08665594834733</v>
      </c>
      <c r="H25" s="30">
        <f t="shared" si="18"/>
        <v>213.88119115655405</v>
      </c>
      <c r="I25" s="30">
        <f t="shared" si="18"/>
        <v>201.45700286235058</v>
      </c>
      <c r="J25" s="30">
        <f t="shared" si="18"/>
        <v>165.61492253525876</v>
      </c>
      <c r="K25" s="30">
        <f t="shared" si="18"/>
        <v>161.82930135436894</v>
      </c>
      <c r="L25" s="30">
        <f t="shared" si="18"/>
        <v>101.7838020010753</v>
      </c>
      <c r="M25" s="30">
        <f t="shared" si="18"/>
        <v>104.6507981024034</v>
      </c>
      <c r="N25" s="30">
        <f t="shared" si="18"/>
        <v>95.319141768959597</v>
      </c>
      <c r="O25" s="30">
        <f t="shared" si="18"/>
        <v>121.27019350951019</v>
      </c>
      <c r="P25" s="30">
        <f t="shared" si="18"/>
        <v>126.10101217341918</v>
      </c>
      <c r="Q25" s="31">
        <f t="shared" si="18"/>
        <v>141.67479026789113</v>
      </c>
      <c r="R25" s="31">
        <f t="shared" ref="R25" si="19">R$23*Q10</f>
        <v>136.55091948432053</v>
      </c>
      <c r="S25" s="31">
        <f t="shared" ref="S25" si="20">S$23*R10</f>
        <v>134.13775899876296</v>
      </c>
    </row>
    <row r="26" spans="2:20" x14ac:dyDescent="0.3">
      <c r="D26" s="33"/>
      <c r="E26" s="34"/>
      <c r="F26" s="34"/>
      <c r="G26" s="34"/>
      <c r="H26" s="34"/>
      <c r="I26" s="34"/>
      <c r="J26" s="34"/>
      <c r="K26" s="34"/>
      <c r="L26" s="34"/>
      <c r="M26" s="34"/>
      <c r="N26" s="34"/>
      <c r="O26" s="34"/>
      <c r="P26" s="34"/>
      <c r="Q26" s="34"/>
      <c r="R26" s="34"/>
      <c r="S26" s="34"/>
    </row>
    <row r="27" spans="2:20" x14ac:dyDescent="0.3">
      <c r="B27" s="23" t="s">
        <v>164</v>
      </c>
      <c r="D27" s="33"/>
      <c r="E27" s="34"/>
      <c r="F27" s="34"/>
      <c r="G27" s="34"/>
      <c r="H27" s="34"/>
      <c r="I27" s="34"/>
      <c r="J27" s="34"/>
      <c r="K27" s="34"/>
      <c r="L27" s="34"/>
      <c r="M27" s="34"/>
      <c r="N27" s="34"/>
      <c r="O27" s="34"/>
      <c r="P27" s="34"/>
      <c r="Q27" s="34"/>
      <c r="R27" s="34"/>
      <c r="S27" s="34"/>
    </row>
    <row r="28" spans="2:20" x14ac:dyDescent="0.3">
      <c r="D28" s="33"/>
      <c r="E28" s="34"/>
      <c r="F28" s="34"/>
      <c r="G28" s="34"/>
      <c r="H28" s="34"/>
      <c r="I28" s="34"/>
      <c r="J28" s="34"/>
      <c r="K28" s="34"/>
      <c r="L28" s="34"/>
      <c r="M28" s="34"/>
      <c r="N28" s="34"/>
      <c r="O28" s="34"/>
      <c r="P28" s="34"/>
      <c r="Q28" s="34"/>
      <c r="R28" s="34"/>
      <c r="S28" s="34"/>
    </row>
    <row r="29" spans="2:20" x14ac:dyDescent="0.3">
      <c r="C29" s="27"/>
      <c r="D29" s="36" t="s">
        <v>76</v>
      </c>
      <c r="E29" s="36" t="s">
        <v>77</v>
      </c>
      <c r="F29" s="36" t="s">
        <v>78</v>
      </c>
      <c r="G29" s="36" t="s">
        <v>79</v>
      </c>
      <c r="H29" s="36" t="s">
        <v>80</v>
      </c>
      <c r="I29" s="36" t="s">
        <v>81</v>
      </c>
      <c r="J29" s="36" t="s">
        <v>82</v>
      </c>
      <c r="K29" s="36" t="s">
        <v>83</v>
      </c>
      <c r="L29" s="36" t="s">
        <v>84</v>
      </c>
      <c r="M29" s="36" t="s">
        <v>85</v>
      </c>
      <c r="N29" s="36" t="s">
        <v>86</v>
      </c>
      <c r="O29" s="36" t="s">
        <v>87</v>
      </c>
      <c r="P29" s="28" t="s">
        <v>88</v>
      </c>
      <c r="Q29" s="28" t="s">
        <v>89</v>
      </c>
      <c r="R29" s="28" t="s">
        <v>90</v>
      </c>
      <c r="S29" s="28" t="s">
        <v>165</v>
      </c>
    </row>
    <row r="30" spans="2:20" x14ac:dyDescent="0.3">
      <c r="C30" s="3" t="s">
        <v>107</v>
      </c>
      <c r="D30" s="52"/>
      <c r="E30" s="30">
        <f>'Input Data'!B298</f>
        <v>779.413100718593</v>
      </c>
      <c r="F30" s="30">
        <f>'Input Data'!C298</f>
        <v>869.91203561607608</v>
      </c>
      <c r="G30" s="30">
        <f>'Input Data'!D298</f>
        <v>735.37254990352494</v>
      </c>
      <c r="H30" s="30">
        <f>'Input Data'!E298</f>
        <v>816.18333061411249</v>
      </c>
      <c r="I30" s="30">
        <f>'Input Data'!F298</f>
        <v>775.86584891779239</v>
      </c>
      <c r="J30" s="30">
        <f>'Input Data'!G298</f>
        <v>702.58882588692131</v>
      </c>
      <c r="K30" s="30">
        <f>'Input Data'!H298</f>
        <v>616.74466030223812</v>
      </c>
      <c r="L30" s="30">
        <f>'Input Data'!I298</f>
        <v>620.07533386198338</v>
      </c>
      <c r="M30" s="30">
        <f>'Input Data'!J298</f>
        <v>588.87452667321918</v>
      </c>
      <c r="N30" s="30">
        <f>'Input Data'!K298</f>
        <v>567.06886713420124</v>
      </c>
      <c r="O30" s="30">
        <f>'Input Data'!L298</f>
        <v>614.67765339210052</v>
      </c>
      <c r="P30" s="30">
        <f>'Input Data'!M298</f>
        <v>694.90615576186269</v>
      </c>
      <c r="Q30" s="31">
        <f>Q9*($D$6+1)-P9+Q17</f>
        <v>817.11510116136685</v>
      </c>
      <c r="R30" s="31">
        <f>R9*($D$6+1)-Q9+R17</f>
        <v>760.14600414568179</v>
      </c>
      <c r="S30" s="31">
        <f>S9*($D$6+1)-R9+S17</f>
        <v>765.30483995553539</v>
      </c>
    </row>
    <row r="31" spans="2:20" x14ac:dyDescent="0.3">
      <c r="C31" s="3" t="s">
        <v>111</v>
      </c>
      <c r="D31" s="52"/>
      <c r="E31" s="30">
        <f>E30</f>
        <v>779.413100718593</v>
      </c>
      <c r="F31" s="30">
        <f t="shared" ref="F31:O31" si="21">F30</f>
        <v>869.91203561607608</v>
      </c>
      <c r="G31" s="30">
        <f t="shared" si="21"/>
        <v>735.37254990352494</v>
      </c>
      <c r="H31" s="30">
        <f t="shared" si="21"/>
        <v>816.18333061411249</v>
      </c>
      <c r="I31" s="30">
        <f t="shared" si="21"/>
        <v>775.86584891779239</v>
      </c>
      <c r="J31" s="30">
        <f t="shared" si="21"/>
        <v>702.58882588692131</v>
      </c>
      <c r="K31" s="30">
        <f t="shared" si="21"/>
        <v>616.74466030223812</v>
      </c>
      <c r="L31" s="30">
        <f t="shared" si="21"/>
        <v>620.07533386198338</v>
      </c>
      <c r="M31" s="30">
        <f t="shared" si="21"/>
        <v>588.87452667321918</v>
      </c>
      <c r="N31" s="30">
        <f t="shared" si="21"/>
        <v>567.06886713420124</v>
      </c>
      <c r="O31" s="30">
        <f t="shared" si="21"/>
        <v>614.67765339210052</v>
      </c>
      <c r="P31" s="30">
        <f t="shared" ref="P31" si="22">P30</f>
        <v>694.90615576186269</v>
      </c>
      <c r="Q31" s="31">
        <f>Q9*($D$6+1)-P10+Q18</f>
        <v>817.11510116136685</v>
      </c>
      <c r="R31" s="31">
        <f>R9*($D$6+1)-Q10+R18</f>
        <v>965.29416566663679</v>
      </c>
      <c r="S31" s="31">
        <f>S9*($D$6+1)-R10+S18</f>
        <v>1081.0663413713503</v>
      </c>
      <c r="T31" s="33"/>
    </row>
    <row r="33" spans="2:20" x14ac:dyDescent="0.3">
      <c r="B33" s="23" t="s">
        <v>154</v>
      </c>
    </row>
    <row r="35" spans="2:20" x14ac:dyDescent="0.3">
      <c r="C35" s="37"/>
      <c r="D35" s="29" t="s">
        <v>76</v>
      </c>
      <c r="E35" s="30" t="s">
        <v>77</v>
      </c>
      <c r="F35" s="30" t="s">
        <v>78</v>
      </c>
      <c r="G35" s="30" t="s">
        <v>79</v>
      </c>
      <c r="H35" s="30" t="s">
        <v>80</v>
      </c>
      <c r="I35" s="30" t="s">
        <v>81</v>
      </c>
      <c r="J35" s="30" t="s">
        <v>82</v>
      </c>
      <c r="K35" s="30" t="s">
        <v>83</v>
      </c>
      <c r="L35" s="30" t="s">
        <v>84</v>
      </c>
      <c r="M35" s="30" t="s">
        <v>85</v>
      </c>
      <c r="N35" s="30" t="s">
        <v>86</v>
      </c>
      <c r="O35" s="30" t="s">
        <v>87</v>
      </c>
      <c r="P35" s="28" t="s">
        <v>88</v>
      </c>
      <c r="Q35" s="28" t="s">
        <v>89</v>
      </c>
      <c r="R35" s="28" t="s">
        <v>90</v>
      </c>
      <c r="S35" s="28" t="s">
        <v>165</v>
      </c>
    </row>
    <row r="36" spans="2:20" x14ac:dyDescent="0.3">
      <c r="C36" s="3" t="s">
        <v>107</v>
      </c>
      <c r="D36" s="38"/>
      <c r="E36" s="30">
        <f t="shared" ref="E36:O37" si="23">E30</f>
        <v>779.413100718593</v>
      </c>
      <c r="F36" s="30">
        <f t="shared" si="23"/>
        <v>869.91203561607608</v>
      </c>
      <c r="G36" s="30">
        <f t="shared" si="23"/>
        <v>735.37254990352494</v>
      </c>
      <c r="H36" s="30">
        <f t="shared" si="23"/>
        <v>816.18333061411249</v>
      </c>
      <c r="I36" s="30">
        <f t="shared" si="23"/>
        <v>775.86584891779239</v>
      </c>
      <c r="J36" s="30">
        <f t="shared" si="23"/>
        <v>702.58882588692131</v>
      </c>
      <c r="K36" s="30">
        <f t="shared" si="23"/>
        <v>616.74466030223812</v>
      </c>
      <c r="L36" s="30">
        <f t="shared" si="23"/>
        <v>620.07533386198338</v>
      </c>
      <c r="M36" s="30">
        <f t="shared" si="23"/>
        <v>588.87452667321918</v>
      </c>
      <c r="N36" s="30">
        <f t="shared" si="23"/>
        <v>567.06886713420124</v>
      </c>
      <c r="O36" s="30">
        <f t="shared" si="23"/>
        <v>614.67765339210052</v>
      </c>
      <c r="P36" s="30">
        <f t="shared" ref="P36:Q36" si="24">P30</f>
        <v>694.90615576186269</v>
      </c>
      <c r="Q36" s="31">
        <f t="shared" si="24"/>
        <v>817.11510116136685</v>
      </c>
      <c r="R36" s="31">
        <f t="shared" ref="R36:S36" si="25">R30</f>
        <v>760.14600414568179</v>
      </c>
      <c r="S36" s="31">
        <f t="shared" si="25"/>
        <v>765.30483995553539</v>
      </c>
      <c r="T36" s="33"/>
    </row>
    <row r="37" spans="2:20" x14ac:dyDescent="0.3">
      <c r="C37" s="3" t="s">
        <v>111</v>
      </c>
      <c r="D37" s="38"/>
      <c r="E37" s="30">
        <f>E31</f>
        <v>779.413100718593</v>
      </c>
      <c r="F37" s="30">
        <f t="shared" si="23"/>
        <v>869.91203561607608</v>
      </c>
      <c r="G37" s="30">
        <f t="shared" si="23"/>
        <v>735.37254990352494</v>
      </c>
      <c r="H37" s="30">
        <f t="shared" si="23"/>
        <v>816.18333061411249</v>
      </c>
      <c r="I37" s="30">
        <f t="shared" si="23"/>
        <v>775.86584891779239</v>
      </c>
      <c r="J37" s="30">
        <f t="shared" si="23"/>
        <v>702.58882588692131</v>
      </c>
      <c r="K37" s="30">
        <f t="shared" si="23"/>
        <v>616.74466030223812</v>
      </c>
      <c r="L37" s="30">
        <f t="shared" si="23"/>
        <v>620.07533386198338</v>
      </c>
      <c r="M37" s="30">
        <f t="shared" si="23"/>
        <v>588.87452667321918</v>
      </c>
      <c r="N37" s="30">
        <f t="shared" si="23"/>
        <v>567.06886713420124</v>
      </c>
      <c r="O37" s="30">
        <f t="shared" si="23"/>
        <v>614.67765339210052</v>
      </c>
      <c r="P37" s="30">
        <f t="shared" ref="P37:Q37" si="26">P31</f>
        <v>694.90615576186269</v>
      </c>
      <c r="Q37" s="31">
        <f t="shared" si="26"/>
        <v>817.11510116136685</v>
      </c>
      <c r="R37" s="31">
        <f t="shared" ref="R37:S37" si="27">R31</f>
        <v>965.29416566663679</v>
      </c>
      <c r="S37" s="31">
        <f t="shared" si="27"/>
        <v>1081.0663413713503</v>
      </c>
      <c r="T37" s="33"/>
    </row>
    <row r="38" spans="2:20" x14ac:dyDescent="0.3">
      <c r="C38" s="3" t="s">
        <v>25</v>
      </c>
      <c r="D38" s="37"/>
      <c r="E38" s="30">
        <f>'Input Data'!B96</f>
        <v>184.94382638630492</v>
      </c>
      <c r="F38" s="30">
        <f>'Input Data'!C96</f>
        <v>250.28128970744169</v>
      </c>
      <c r="G38" s="30">
        <f>'Input Data'!D96</f>
        <v>285.97441581278946</v>
      </c>
      <c r="H38" s="30">
        <f>'Input Data'!E96</f>
        <v>368.69937077731538</v>
      </c>
      <c r="I38" s="30">
        <f>'Input Data'!F96</f>
        <v>293.12019282317289</v>
      </c>
      <c r="J38" s="30">
        <f>'Input Data'!G96</f>
        <v>305.84872236130934</v>
      </c>
      <c r="K38" s="30">
        <f>'Input Data'!H96</f>
        <v>252.73760860065786</v>
      </c>
      <c r="L38" s="30">
        <f>'Input Data'!I96</f>
        <v>264.66399942504341</v>
      </c>
      <c r="M38" s="30">
        <f>'Input Data'!J96</f>
        <v>235.39767198305094</v>
      </c>
      <c r="N38" s="30">
        <f>'Input Data'!K96</f>
        <v>248.36536037166155</v>
      </c>
      <c r="O38" s="30">
        <f>'Input Data'!L96</f>
        <v>219.33239171045938</v>
      </c>
      <c r="P38" s="30">
        <f>'Input Data'!M96</f>
        <v>261.5204639928869</v>
      </c>
      <c r="Q38" s="31">
        <f>'Input Data'!N96</f>
        <v>251.78793377694333</v>
      </c>
      <c r="R38" s="31">
        <f>'Input Data'!O96</f>
        <v>249.93220204381569</v>
      </c>
      <c r="S38" s="31">
        <f>'Input Data'!P96</f>
        <v>249.22009073707417</v>
      </c>
      <c r="T38" s="33"/>
    </row>
    <row r="39" spans="2:20" x14ac:dyDescent="0.3">
      <c r="C39" s="3" t="s">
        <v>30</v>
      </c>
      <c r="D39" s="37"/>
      <c r="E39" s="30">
        <f>'Input Data'!B122</f>
        <v>130.32065638043969</v>
      </c>
      <c r="F39" s="30">
        <f>'Input Data'!C122</f>
        <v>195.80618252191067</v>
      </c>
      <c r="G39" s="30">
        <f>'Input Data'!D122</f>
        <v>168.68431526453082</v>
      </c>
      <c r="H39" s="30">
        <f>'Input Data'!E122</f>
        <v>172.06587647270939</v>
      </c>
      <c r="I39" s="30">
        <f>'Input Data'!F122</f>
        <v>113.14732730841808</v>
      </c>
      <c r="J39" s="30">
        <f>'Input Data'!G122</f>
        <v>116.10556589446148</v>
      </c>
      <c r="K39" s="30">
        <f>'Input Data'!H122</f>
        <v>74.49857818357664</v>
      </c>
      <c r="L39" s="30">
        <f>'Input Data'!I122</f>
        <v>92.415904293189669</v>
      </c>
      <c r="M39" s="30">
        <f>'Input Data'!J122</f>
        <v>107.36495196208456</v>
      </c>
      <c r="N39" s="30">
        <f>'Input Data'!K122</f>
        <v>80.934677260120637</v>
      </c>
      <c r="O39" s="30">
        <f>'Input Data'!L122</f>
        <v>93.212130696849144</v>
      </c>
      <c r="P39" s="30">
        <f>'Input Data'!M122</f>
        <v>139.44805744935212</v>
      </c>
      <c r="Q39" s="31">
        <f>'Input Data'!N122</f>
        <v>134.78812192635689</v>
      </c>
      <c r="R39" s="31">
        <f>'Input Data'!O122</f>
        <v>111.02040575091257</v>
      </c>
      <c r="S39" s="31">
        <f>'Input Data'!P122</f>
        <v>111.50139023460761</v>
      </c>
      <c r="T39" s="33"/>
    </row>
    <row r="40" spans="2:20" x14ac:dyDescent="0.3">
      <c r="C40" s="3" t="s">
        <v>108</v>
      </c>
      <c r="D40" s="37"/>
      <c r="E40" s="30">
        <f>E36-E$38-E$39</f>
        <v>464.14861795184834</v>
      </c>
      <c r="F40" s="30">
        <f t="shared" ref="F40:O41" si="28">F36-F$38-F$39</f>
        <v>423.8245633867237</v>
      </c>
      <c r="G40" s="30">
        <f t="shared" si="28"/>
        <v>280.71381882620466</v>
      </c>
      <c r="H40" s="30">
        <f t="shared" si="28"/>
        <v>275.41808336408769</v>
      </c>
      <c r="I40" s="30">
        <f t="shared" si="28"/>
        <v>369.59832878620142</v>
      </c>
      <c r="J40" s="30">
        <f t="shared" si="28"/>
        <v>280.63453763115047</v>
      </c>
      <c r="K40" s="30">
        <f t="shared" si="28"/>
        <v>289.50847351800365</v>
      </c>
      <c r="L40" s="30">
        <f t="shared" si="28"/>
        <v>262.9954301437503</v>
      </c>
      <c r="M40" s="30">
        <f t="shared" si="28"/>
        <v>246.11190272808369</v>
      </c>
      <c r="N40" s="30">
        <f t="shared" si="28"/>
        <v>237.76882950241907</v>
      </c>
      <c r="O40" s="30">
        <f t="shared" si="28"/>
        <v>302.13313098479199</v>
      </c>
      <c r="P40" s="30">
        <f t="shared" ref="P40:Q40" si="29">P36-P$38-P$39</f>
        <v>293.93763431962367</v>
      </c>
      <c r="Q40" s="31">
        <f t="shared" si="29"/>
        <v>430.53904545806665</v>
      </c>
      <c r="R40" s="31">
        <f t="shared" ref="R40:S40" si="30">R36-R$38-R$39</f>
        <v>399.19339635095355</v>
      </c>
      <c r="S40" s="31">
        <f t="shared" si="30"/>
        <v>404.5833589838536</v>
      </c>
      <c r="T40" s="33"/>
    </row>
    <row r="41" spans="2:20" x14ac:dyDescent="0.3">
      <c r="C41" s="3" t="s">
        <v>112</v>
      </c>
      <c r="D41" s="37"/>
      <c r="E41" s="30">
        <f>E37-E$38-E$39</f>
        <v>464.14861795184834</v>
      </c>
      <c r="F41" s="30">
        <f t="shared" si="28"/>
        <v>423.8245633867237</v>
      </c>
      <c r="G41" s="30">
        <f t="shared" si="28"/>
        <v>280.71381882620466</v>
      </c>
      <c r="H41" s="30">
        <f t="shared" si="28"/>
        <v>275.41808336408769</v>
      </c>
      <c r="I41" s="30">
        <f t="shared" si="28"/>
        <v>369.59832878620142</v>
      </c>
      <c r="J41" s="30">
        <f t="shared" si="28"/>
        <v>280.63453763115047</v>
      </c>
      <c r="K41" s="30">
        <f t="shared" si="28"/>
        <v>289.50847351800365</v>
      </c>
      <c r="L41" s="30">
        <f t="shared" si="28"/>
        <v>262.9954301437503</v>
      </c>
      <c r="M41" s="30">
        <f t="shared" si="28"/>
        <v>246.11190272808369</v>
      </c>
      <c r="N41" s="30">
        <f t="shared" si="28"/>
        <v>237.76882950241907</v>
      </c>
      <c r="O41" s="30">
        <f t="shared" si="28"/>
        <v>302.13313098479199</v>
      </c>
      <c r="P41" s="30">
        <f t="shared" ref="P41:Q41" si="31">P37-P$38-P$39</f>
        <v>293.93763431962367</v>
      </c>
      <c r="Q41" s="31">
        <f t="shared" si="31"/>
        <v>430.53904545806665</v>
      </c>
      <c r="R41" s="31">
        <f t="shared" ref="R41:S41" si="32">R37-R$38-R$39</f>
        <v>604.34155787190855</v>
      </c>
      <c r="S41" s="31">
        <f t="shared" si="32"/>
        <v>720.34486039966851</v>
      </c>
      <c r="T41" s="33"/>
    </row>
    <row r="42" spans="2:20" x14ac:dyDescent="0.3">
      <c r="C42" s="23"/>
      <c r="D42" s="33"/>
      <c r="E42" s="53"/>
      <c r="F42" s="53"/>
      <c r="G42" s="53"/>
      <c r="H42" s="53"/>
      <c r="I42" s="53"/>
      <c r="J42" s="53"/>
      <c r="K42" s="53"/>
      <c r="L42" s="53"/>
      <c r="M42" s="53"/>
      <c r="N42" s="53"/>
      <c r="O42" s="53"/>
      <c r="P42" s="53"/>
      <c r="Q42" s="41"/>
      <c r="R42" s="41"/>
      <c r="S42" s="41"/>
      <c r="T42" s="33"/>
    </row>
    <row r="43" spans="2:20" x14ac:dyDescent="0.3">
      <c r="B43" s="23" t="s">
        <v>159</v>
      </c>
      <c r="C43" s="23"/>
      <c r="D43" s="33"/>
      <c r="E43" s="53"/>
      <c r="F43" s="53"/>
      <c r="G43" s="53"/>
      <c r="H43" s="53"/>
      <c r="I43" s="53"/>
      <c r="J43" s="53"/>
      <c r="K43" s="53"/>
      <c r="L43" s="53"/>
      <c r="M43" s="53"/>
      <c r="N43" s="53"/>
      <c r="O43" s="53"/>
      <c r="P43" s="53"/>
      <c r="Q43" s="41"/>
      <c r="R43" s="41"/>
      <c r="S43" s="41"/>
      <c r="T43" s="33"/>
    </row>
    <row r="44" spans="2:20" x14ac:dyDescent="0.3">
      <c r="C44" s="23"/>
      <c r="D44" s="33"/>
      <c r="E44" s="53"/>
      <c r="F44" s="53"/>
      <c r="G44" s="53"/>
      <c r="H44" s="53"/>
      <c r="I44" s="53"/>
      <c r="J44" s="53"/>
      <c r="K44" s="53"/>
      <c r="L44" s="53"/>
      <c r="M44" s="53"/>
      <c r="N44" s="53"/>
      <c r="O44" s="53"/>
      <c r="P44" s="53"/>
      <c r="Q44" s="41"/>
      <c r="R44" s="41"/>
      <c r="S44" s="41"/>
      <c r="T44" s="33"/>
    </row>
    <row r="45" spans="2:20" x14ac:dyDescent="0.3">
      <c r="C45" s="3" t="s">
        <v>99</v>
      </c>
      <c r="D45" s="28">
        <f>'Input Data'!B219</f>
        <v>10.301502360546699</v>
      </c>
      <c r="E45" s="53"/>
      <c r="F45" s="53"/>
      <c r="G45" s="53"/>
      <c r="H45" s="53"/>
      <c r="I45" s="53"/>
      <c r="J45" s="53"/>
      <c r="K45" s="53"/>
      <c r="L45" s="53"/>
      <c r="M45" s="53"/>
      <c r="N45" s="53"/>
      <c r="O45" s="53"/>
      <c r="P45" s="53"/>
      <c r="Q45" s="41"/>
      <c r="R45" s="41"/>
      <c r="S45" s="41"/>
      <c r="T45" s="33"/>
    </row>
    <row r="46" spans="2:20" x14ac:dyDescent="0.3">
      <c r="C46" s="23"/>
      <c r="D46" s="33"/>
      <c r="E46" s="53"/>
      <c r="F46" s="53"/>
      <c r="G46" s="53"/>
      <c r="H46" s="53"/>
      <c r="I46" s="53"/>
      <c r="J46" s="53"/>
      <c r="K46" s="53"/>
      <c r="L46" s="53"/>
      <c r="M46" s="53"/>
      <c r="N46" s="53"/>
      <c r="O46" s="53"/>
      <c r="P46" s="53"/>
      <c r="Q46" s="41"/>
      <c r="R46" s="41"/>
      <c r="S46" s="41"/>
      <c r="T46" s="33"/>
    </row>
    <row r="47" spans="2:20" x14ac:dyDescent="0.3">
      <c r="C47" s="23"/>
      <c r="D47" s="28" t="s">
        <v>89</v>
      </c>
      <c r="E47" s="28" t="s">
        <v>90</v>
      </c>
      <c r="F47" s="28" t="s">
        <v>165</v>
      </c>
      <c r="G47" s="53"/>
      <c r="H47" s="53"/>
      <c r="I47" s="53"/>
      <c r="J47" s="53"/>
      <c r="K47" s="53"/>
      <c r="L47" s="53"/>
      <c r="M47" s="53"/>
      <c r="N47" s="53"/>
      <c r="O47" s="53"/>
      <c r="P47" s="53"/>
      <c r="Q47" s="41"/>
      <c r="R47" s="41"/>
      <c r="S47" s="41"/>
      <c r="T47" s="33"/>
    </row>
    <row r="48" spans="2:20" x14ac:dyDescent="0.3">
      <c r="C48" s="3" t="s">
        <v>108</v>
      </c>
      <c r="D48" s="31">
        <f>Q40</f>
        <v>430.53904545806665</v>
      </c>
      <c r="E48" s="30">
        <f t="shared" ref="E48:F49" si="33">R40</f>
        <v>399.19339635095355</v>
      </c>
      <c r="F48" s="30">
        <f t="shared" si="33"/>
        <v>404.5833589838536</v>
      </c>
      <c r="G48" s="53"/>
      <c r="H48" s="53"/>
      <c r="I48" s="53"/>
      <c r="J48" s="53"/>
      <c r="K48" s="53"/>
      <c r="L48" s="53"/>
      <c r="M48" s="53"/>
      <c r="N48" s="53"/>
      <c r="O48" s="53"/>
      <c r="P48" s="53"/>
      <c r="Q48" s="41"/>
      <c r="R48" s="41"/>
      <c r="S48" s="41"/>
      <c r="T48" s="33"/>
    </row>
    <row r="49" spans="2:20" x14ac:dyDescent="0.3">
      <c r="C49" s="3" t="s">
        <v>112</v>
      </c>
      <c r="D49" s="31">
        <f>Q41</f>
        <v>430.53904545806665</v>
      </c>
      <c r="E49" s="30">
        <f t="shared" si="33"/>
        <v>604.34155787190855</v>
      </c>
      <c r="F49" s="30">
        <f t="shared" si="33"/>
        <v>720.34486039966851</v>
      </c>
      <c r="G49" s="53"/>
      <c r="H49" s="53"/>
      <c r="I49" s="53"/>
      <c r="J49" s="53"/>
      <c r="K49" s="53"/>
      <c r="L49" s="53"/>
      <c r="M49" s="53"/>
      <c r="N49" s="53"/>
      <c r="O49" s="53"/>
      <c r="P49" s="53"/>
      <c r="Q49" s="41"/>
      <c r="R49" s="41"/>
      <c r="S49" s="41"/>
      <c r="T49" s="33"/>
    </row>
    <row r="50" spans="2:20" x14ac:dyDescent="0.3">
      <c r="C50" s="3" t="s">
        <v>160</v>
      </c>
      <c r="D50" s="31">
        <f>'Input Data'!B147</f>
        <v>24.329652323000516</v>
      </c>
      <c r="E50" s="30">
        <f>'Input Data'!C147</f>
        <v>25.79290676145818</v>
      </c>
      <c r="F50" s="30">
        <f>'Input Data'!D147</f>
        <v>41.31451752507774</v>
      </c>
      <c r="G50" s="53"/>
      <c r="H50" s="53"/>
      <c r="I50" s="53"/>
      <c r="J50" s="53"/>
      <c r="K50" s="53"/>
      <c r="L50" s="53"/>
      <c r="M50" s="53"/>
      <c r="N50" s="53"/>
      <c r="O50" s="53"/>
      <c r="P50" s="53"/>
      <c r="Q50" s="41"/>
      <c r="R50" s="41"/>
      <c r="S50" s="41"/>
      <c r="T50" s="33"/>
    </row>
    <row r="51" spans="2:20" x14ac:dyDescent="0.3">
      <c r="C51" s="3" t="s">
        <v>126</v>
      </c>
      <c r="D51" s="31">
        <f>D48-D$50-$D$45</f>
        <v>395.90789077451944</v>
      </c>
      <c r="E51" s="30">
        <f t="shared" ref="E51:F52" si="34">E48-E$50-$D$45</f>
        <v>363.09898722894866</v>
      </c>
      <c r="F51" s="30">
        <f t="shared" si="34"/>
        <v>352.96733909822916</v>
      </c>
      <c r="G51" s="53"/>
      <c r="H51" s="53"/>
      <c r="I51" s="53"/>
      <c r="J51" s="53"/>
      <c r="K51" s="53"/>
      <c r="L51" s="53"/>
      <c r="M51" s="53"/>
      <c r="N51" s="53"/>
      <c r="O51" s="53"/>
      <c r="P51" s="53"/>
      <c r="Q51" s="41"/>
      <c r="R51" s="41"/>
      <c r="S51" s="41"/>
      <c r="T51" s="33"/>
    </row>
    <row r="52" spans="2:20" x14ac:dyDescent="0.3">
      <c r="C52" s="3" t="s">
        <v>127</v>
      </c>
      <c r="D52" s="31">
        <f>D49-D$50-$D$45</f>
        <v>395.90789077451944</v>
      </c>
      <c r="E52" s="30">
        <f t="shared" si="34"/>
        <v>568.24714874990366</v>
      </c>
      <c r="F52" s="30">
        <f>F49-F$50-$D$45</f>
        <v>668.72884051404412</v>
      </c>
      <c r="G52" s="53"/>
      <c r="H52" s="53"/>
      <c r="I52" s="53"/>
      <c r="J52" s="53"/>
      <c r="K52" s="53"/>
      <c r="L52" s="53"/>
      <c r="M52" s="53"/>
      <c r="N52" s="53"/>
      <c r="O52" s="53"/>
      <c r="P52" s="53"/>
      <c r="Q52" s="41"/>
      <c r="R52" s="41"/>
      <c r="S52" s="41"/>
      <c r="T52" s="33"/>
    </row>
    <row r="53" spans="2:20" x14ac:dyDescent="0.3">
      <c r="C53" s="23"/>
      <c r="D53" s="33"/>
      <c r="E53" s="53"/>
      <c r="F53" s="53"/>
      <c r="G53" s="53"/>
      <c r="H53" s="53"/>
      <c r="I53" s="53"/>
      <c r="J53" s="53"/>
      <c r="K53" s="53"/>
      <c r="L53" s="53"/>
      <c r="M53" s="53"/>
      <c r="N53" s="53"/>
      <c r="O53" s="53"/>
      <c r="P53" s="53"/>
      <c r="Q53" s="41"/>
      <c r="R53" s="41"/>
      <c r="S53" s="41"/>
      <c r="T53" s="33"/>
    </row>
    <row r="54" spans="2:20" x14ac:dyDescent="0.3">
      <c r="B54" s="23" t="s">
        <v>117</v>
      </c>
      <c r="C54" s="23"/>
      <c r="D54" s="33"/>
      <c r="E54" s="53"/>
      <c r="F54" s="53"/>
      <c r="G54" s="53"/>
      <c r="H54" s="53"/>
      <c r="I54" s="53"/>
      <c r="J54" s="53"/>
      <c r="K54" s="53"/>
      <c r="L54" s="53"/>
      <c r="M54" s="53"/>
      <c r="N54" s="53"/>
      <c r="O54" s="53"/>
      <c r="P54" s="53"/>
      <c r="Q54" s="41"/>
      <c r="R54" s="41"/>
      <c r="S54" s="41"/>
      <c r="T54" s="33"/>
    </row>
    <row r="55" spans="2:20" x14ac:dyDescent="0.3">
      <c r="C55" s="23"/>
      <c r="D55" s="33"/>
      <c r="E55" s="53"/>
      <c r="F55" s="53"/>
      <c r="G55" s="53"/>
      <c r="H55" s="53"/>
      <c r="I55" s="53"/>
      <c r="J55" s="53"/>
      <c r="K55" s="53"/>
      <c r="L55" s="53"/>
      <c r="M55" s="53"/>
      <c r="N55" s="53"/>
      <c r="O55" s="53"/>
      <c r="P55" s="53"/>
      <c r="Q55" s="41"/>
      <c r="R55" s="41"/>
      <c r="S55" s="41"/>
      <c r="T55" s="33"/>
    </row>
    <row r="56" spans="2:20" x14ac:dyDescent="0.3">
      <c r="C56" s="3" t="s">
        <v>100</v>
      </c>
      <c r="D56" s="43">
        <f>'Input Data'!B84</f>
        <v>0.98599996489091446</v>
      </c>
      <c r="E56" s="53"/>
      <c r="F56" s="53"/>
      <c r="G56" s="53"/>
      <c r="H56" s="53"/>
      <c r="I56" s="53"/>
      <c r="J56" s="53"/>
      <c r="K56" s="53"/>
      <c r="L56" s="53"/>
      <c r="M56" s="53"/>
      <c r="N56" s="53"/>
      <c r="O56" s="53"/>
      <c r="P56" s="53"/>
      <c r="Q56" s="41"/>
      <c r="R56" s="41"/>
      <c r="S56" s="41"/>
      <c r="T56" s="33"/>
    </row>
    <row r="57" spans="2:20" x14ac:dyDescent="0.3">
      <c r="C57" s="3" t="s">
        <v>128</v>
      </c>
      <c r="D57" s="44">
        <f>'Input Data'!B172</f>
        <v>0.86431226765799252</v>
      </c>
      <c r="E57" s="53"/>
      <c r="F57" s="53"/>
      <c r="G57" s="53"/>
      <c r="H57" s="53"/>
      <c r="I57" s="53"/>
      <c r="J57" s="53"/>
      <c r="K57" s="53"/>
      <c r="L57" s="53"/>
      <c r="M57" s="53"/>
      <c r="N57" s="53"/>
      <c r="O57" s="53"/>
      <c r="P57" s="53"/>
      <c r="Q57" s="41"/>
      <c r="R57" s="41"/>
      <c r="S57" s="41"/>
      <c r="T57" s="33"/>
    </row>
    <row r="58" spans="2:20" x14ac:dyDescent="0.3">
      <c r="C58" s="3" t="s">
        <v>129</v>
      </c>
      <c r="D58" s="44">
        <f>'Input Data'!B196</f>
        <v>0.61404991133657849</v>
      </c>
      <c r="E58" s="53"/>
      <c r="F58" s="53"/>
      <c r="G58" s="53"/>
      <c r="H58" s="53"/>
      <c r="I58" s="53"/>
      <c r="J58" s="53"/>
      <c r="K58" s="53"/>
      <c r="L58" s="53"/>
      <c r="M58" s="53"/>
      <c r="N58" s="53"/>
      <c r="O58" s="53"/>
      <c r="P58" s="53"/>
      <c r="Q58" s="41"/>
      <c r="R58" s="41"/>
      <c r="S58" s="41"/>
      <c r="T58" s="33"/>
    </row>
    <row r="59" spans="2:20" x14ac:dyDescent="0.3">
      <c r="C59" s="23"/>
      <c r="D59" s="33"/>
      <c r="E59" s="53"/>
      <c r="F59" s="53"/>
      <c r="G59" s="53"/>
      <c r="H59" s="53"/>
      <c r="I59" s="53"/>
      <c r="J59" s="53"/>
      <c r="K59" s="53"/>
      <c r="L59" s="53"/>
      <c r="M59" s="53"/>
      <c r="N59" s="53"/>
      <c r="O59" s="53"/>
      <c r="P59" s="53"/>
      <c r="Q59" s="41"/>
      <c r="R59" s="41"/>
      <c r="S59" s="41"/>
      <c r="T59" s="33"/>
    </row>
    <row r="60" spans="2:20" x14ac:dyDescent="0.3">
      <c r="C60" s="3" t="s">
        <v>101</v>
      </c>
      <c r="D60" s="28" t="s">
        <v>165</v>
      </c>
      <c r="E60" s="53"/>
      <c r="F60" s="53"/>
      <c r="G60" s="53"/>
      <c r="H60" s="53"/>
      <c r="I60" s="53"/>
      <c r="J60" s="53"/>
      <c r="K60" s="53"/>
      <c r="L60" s="53"/>
      <c r="M60" s="53"/>
      <c r="N60" s="53"/>
      <c r="O60" s="53"/>
      <c r="P60" s="53"/>
      <c r="Q60" s="41"/>
      <c r="R60" s="41"/>
      <c r="S60" s="41"/>
      <c r="T60" s="33"/>
    </row>
    <row r="61" spans="2:20" x14ac:dyDescent="0.3">
      <c r="C61" s="3" t="s">
        <v>118</v>
      </c>
      <c r="D61" s="28" t="s">
        <v>90</v>
      </c>
      <c r="E61" s="53"/>
      <c r="F61" s="53"/>
      <c r="G61" s="53"/>
      <c r="H61" s="53"/>
      <c r="I61" s="53"/>
      <c r="J61" s="53"/>
      <c r="K61" s="53"/>
      <c r="L61" s="53"/>
      <c r="M61" s="53"/>
      <c r="N61" s="53"/>
      <c r="O61" s="53"/>
      <c r="P61" s="53"/>
      <c r="Q61" s="41"/>
      <c r="R61" s="41"/>
      <c r="S61" s="41"/>
      <c r="T61" s="33"/>
    </row>
    <row r="62" spans="2:20" x14ac:dyDescent="0.3">
      <c r="C62" s="3" t="s">
        <v>130</v>
      </c>
      <c r="D62" s="31">
        <f>F51/D$56/D$57/D$58</f>
        <v>674.50204581713399</v>
      </c>
      <c r="E62" s="53"/>
      <c r="F62" s="53"/>
      <c r="G62" s="53"/>
      <c r="H62" s="53"/>
      <c r="I62" s="53"/>
      <c r="J62" s="53"/>
      <c r="K62" s="53"/>
      <c r="L62" s="53"/>
      <c r="M62" s="53"/>
      <c r="N62" s="53"/>
      <c r="O62" s="53"/>
      <c r="P62" s="53"/>
      <c r="Q62" s="41"/>
      <c r="R62" s="41"/>
      <c r="S62" s="41"/>
      <c r="T62" s="33"/>
    </row>
    <row r="63" spans="2:20" x14ac:dyDescent="0.3">
      <c r="C63" s="3" t="s">
        <v>131</v>
      </c>
      <c r="D63" s="31">
        <f>F52/D$56/D$57/D$58</f>
        <v>1277.9056900165913</v>
      </c>
      <c r="E63" s="53"/>
      <c r="F63" s="53"/>
      <c r="G63" s="53"/>
      <c r="H63" s="53"/>
      <c r="I63" s="53"/>
      <c r="J63" s="53"/>
      <c r="K63" s="53"/>
      <c r="L63" s="53"/>
      <c r="M63" s="53"/>
      <c r="N63" s="53"/>
      <c r="O63" s="53"/>
      <c r="P63" s="53"/>
      <c r="Q63" s="41"/>
      <c r="R63" s="41"/>
      <c r="S63" s="41"/>
      <c r="T63" s="33"/>
    </row>
    <row r="64" spans="2:20" ht="14.5" x14ac:dyDescent="0.35">
      <c r="C64" s="3" t="s">
        <v>31</v>
      </c>
      <c r="D64" s="31">
        <f>D63-D62</f>
        <v>603.40364419945729</v>
      </c>
      <c r="E64" s="60" t="s">
        <v>174</v>
      </c>
      <c r="F64" s="53"/>
      <c r="G64" s="53"/>
      <c r="H64" s="53"/>
      <c r="I64" s="53"/>
      <c r="J64" s="53"/>
      <c r="K64" s="53"/>
      <c r="L64" s="53"/>
      <c r="M64" s="53"/>
      <c r="N64" s="53"/>
      <c r="O64" s="53"/>
      <c r="P64" s="53"/>
      <c r="Q64" s="41"/>
      <c r="R64" s="41"/>
      <c r="S64" s="41"/>
      <c r="T64" s="33"/>
    </row>
    <row r="65" spans="2:20" x14ac:dyDescent="0.3">
      <c r="C65" s="23"/>
      <c r="D65" s="33"/>
      <c r="E65" s="53"/>
      <c r="F65" s="53"/>
      <c r="G65" s="53"/>
      <c r="H65" s="53"/>
      <c r="I65" s="53"/>
      <c r="J65" s="53"/>
      <c r="K65" s="53"/>
      <c r="L65" s="53"/>
      <c r="M65" s="53"/>
      <c r="N65" s="53"/>
      <c r="O65" s="53"/>
      <c r="P65" s="53"/>
      <c r="Q65" s="41"/>
      <c r="R65" s="41"/>
      <c r="S65" s="41"/>
      <c r="T65" s="33"/>
    </row>
    <row r="66" spans="2:20" x14ac:dyDescent="0.3">
      <c r="B66" s="23" t="s">
        <v>119</v>
      </c>
      <c r="C66" s="23"/>
      <c r="D66" s="33"/>
      <c r="E66" s="53"/>
      <c r="F66" s="53"/>
      <c r="G66" s="53"/>
      <c r="H66" s="53"/>
      <c r="I66" s="53"/>
      <c r="J66" s="53"/>
      <c r="K66" s="53"/>
      <c r="L66" s="53"/>
      <c r="M66" s="53"/>
      <c r="N66" s="53"/>
      <c r="O66" s="53"/>
      <c r="P66" s="53"/>
      <c r="Q66" s="41"/>
      <c r="R66" s="41"/>
      <c r="S66" s="41"/>
      <c r="T66" s="33"/>
    </row>
    <row r="67" spans="2:20" x14ac:dyDescent="0.3">
      <c r="B67" s="23" t="s">
        <v>175</v>
      </c>
      <c r="C67" s="23"/>
      <c r="D67" s="33"/>
      <c r="E67" s="53"/>
      <c r="F67" s="53"/>
      <c r="G67" s="53"/>
      <c r="H67" s="53"/>
      <c r="I67" s="53"/>
      <c r="J67" s="53"/>
      <c r="K67" s="53"/>
      <c r="L67" s="53"/>
      <c r="M67" s="53"/>
      <c r="N67" s="53"/>
      <c r="O67" s="53"/>
      <c r="P67" s="53"/>
      <c r="Q67" s="41"/>
      <c r="R67" s="41"/>
      <c r="S67" s="41"/>
      <c r="T67" s="33"/>
    </row>
    <row r="68" spans="2:20" x14ac:dyDescent="0.3">
      <c r="B68" s="23"/>
      <c r="C68" s="23"/>
      <c r="D68" s="33"/>
      <c r="E68" s="53"/>
      <c r="F68" s="53"/>
      <c r="G68" s="53"/>
      <c r="H68" s="53"/>
      <c r="I68" s="53"/>
      <c r="J68" s="53"/>
      <c r="K68" s="53"/>
      <c r="L68" s="53"/>
      <c r="M68" s="53"/>
      <c r="N68" s="53"/>
      <c r="O68" s="53"/>
      <c r="P68" s="53"/>
      <c r="Q68" s="41"/>
      <c r="R68" s="41"/>
      <c r="S68" s="41"/>
      <c r="T68" s="33"/>
    </row>
    <row r="69" spans="2:20" x14ac:dyDescent="0.3">
      <c r="C69" s="36"/>
      <c r="D69" s="29" t="str">
        <f>D61</f>
        <v>2024/25</v>
      </c>
      <c r="E69" s="53"/>
      <c r="F69" s="53"/>
      <c r="G69" s="53"/>
      <c r="H69" s="53"/>
      <c r="I69" s="53"/>
      <c r="J69" s="53"/>
      <c r="K69" s="53"/>
      <c r="L69" s="53"/>
      <c r="M69" s="53"/>
      <c r="N69" s="53"/>
      <c r="O69" s="53"/>
      <c r="P69" s="53"/>
      <c r="Q69" s="41"/>
      <c r="R69" s="41"/>
      <c r="S69" s="41"/>
      <c r="T69" s="33"/>
    </row>
    <row r="70" spans="2:20" x14ac:dyDescent="0.3">
      <c r="C70" s="25" t="s">
        <v>132</v>
      </c>
      <c r="D70" s="31">
        <f>MAX(D62:D63)</f>
        <v>1277.9056900165913</v>
      </c>
    </row>
    <row r="72" spans="2:20" ht="14.5" x14ac:dyDescent="0.35">
      <c r="B72" s="76" t="s">
        <v>209</v>
      </c>
    </row>
  </sheetData>
  <phoneticPr fontId="15" type="noConversion"/>
  <hyperlinks>
    <hyperlink ref="B72" location="Contents!A1" display="Link to Contents page" xr:uid="{4155DBB6-F68F-4128-835A-EF001AF77EA7}"/>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AD30B-F3EF-47E0-B741-7ED9FD836709}">
  <dimension ref="A1:V72"/>
  <sheetViews>
    <sheetView zoomScale="80" zoomScaleNormal="80" workbookViewId="0"/>
  </sheetViews>
  <sheetFormatPr defaultColWidth="9.08984375" defaultRowHeight="14" x14ac:dyDescent="0.3"/>
  <cols>
    <col min="1" max="1" width="6.26953125" style="24" customWidth="1"/>
    <col min="2" max="2" width="5.08984375" style="24" customWidth="1"/>
    <col min="3" max="3" width="81.7265625" style="24" customWidth="1"/>
    <col min="4" max="5" width="10.90625" style="24" customWidth="1"/>
    <col min="6" max="15" width="10.90625" style="24" bestFit="1" customWidth="1"/>
    <col min="16" max="16" width="10.90625" style="24" customWidth="1"/>
    <col min="17" max="19" width="10.90625" style="24" bestFit="1" customWidth="1"/>
    <col min="20" max="20" width="9.90625" style="24" customWidth="1"/>
    <col min="21" max="16384" width="9.08984375" style="24"/>
  </cols>
  <sheetData>
    <row r="1" spans="1:22" x14ac:dyDescent="0.3">
      <c r="A1" s="23" t="s">
        <v>116</v>
      </c>
    </row>
    <row r="2" spans="1:22" x14ac:dyDescent="0.3">
      <c r="A2" s="23" t="s">
        <v>161</v>
      </c>
    </row>
    <row r="3" spans="1:22" x14ac:dyDescent="0.3">
      <c r="A3" s="23"/>
    </row>
    <row r="4" spans="1:22" x14ac:dyDescent="0.3">
      <c r="B4" s="23" t="s">
        <v>105</v>
      </c>
    </row>
    <row r="6" spans="1:22" x14ac:dyDescent="0.3">
      <c r="C6" s="25" t="s">
        <v>121</v>
      </c>
      <c r="D6" s="26">
        <f>'Input Data'!B239</f>
        <v>5.5872279685214975E-3</v>
      </c>
    </row>
    <row r="8" spans="1:22" x14ac:dyDescent="0.3">
      <c r="C8" s="27"/>
      <c r="D8" s="28" t="s">
        <v>76</v>
      </c>
      <c r="E8" s="28" t="s">
        <v>77</v>
      </c>
      <c r="F8" s="28" t="s">
        <v>78</v>
      </c>
      <c r="G8" s="28" t="s">
        <v>79</v>
      </c>
      <c r="H8" s="28" t="s">
        <v>80</v>
      </c>
      <c r="I8" s="28" t="s">
        <v>81</v>
      </c>
      <c r="J8" s="28" t="s">
        <v>82</v>
      </c>
      <c r="K8" s="28" t="s">
        <v>83</v>
      </c>
      <c r="L8" s="28" t="s">
        <v>84</v>
      </c>
      <c r="M8" s="28" t="s">
        <v>85</v>
      </c>
      <c r="N8" s="28" t="s">
        <v>86</v>
      </c>
      <c r="O8" s="28" t="s">
        <v>87</v>
      </c>
      <c r="P8" s="28" t="s">
        <v>88</v>
      </c>
      <c r="Q8" s="28" t="s">
        <v>89</v>
      </c>
      <c r="R8" s="28" t="s">
        <v>90</v>
      </c>
      <c r="S8" s="28" t="s">
        <v>165</v>
      </c>
    </row>
    <row r="9" spans="1:22" x14ac:dyDescent="0.3">
      <c r="C9" s="25" t="s">
        <v>27</v>
      </c>
      <c r="D9" s="29">
        <f>'Input Data'!B15</f>
        <v>26807.512118982362</v>
      </c>
      <c r="E9" s="30">
        <f>'Input Data'!C15</f>
        <v>26585.35455227927</v>
      </c>
      <c r="F9" s="30">
        <f>'Input Data'!D15</f>
        <v>27424.136753818537</v>
      </c>
      <c r="G9" s="30">
        <f>'Input Data'!E15</f>
        <v>27702.505371264589</v>
      </c>
      <c r="H9" s="30">
        <f>'Input Data'!F15</f>
        <v>28139.286112231403</v>
      </c>
      <c r="I9" s="30">
        <f>'Input Data'!G15</f>
        <v>28286.27624012508</v>
      </c>
      <c r="J9" s="30">
        <f>'Input Data'!H15</f>
        <v>28487.790432856309</v>
      </c>
      <c r="K9" s="30">
        <f>'Input Data'!I15</f>
        <v>28445.582013216692</v>
      </c>
      <c r="L9" s="30">
        <f>'Input Data'!J15</f>
        <v>28709.771595344759</v>
      </c>
      <c r="M9" s="30">
        <f>'Input Data'!K15</f>
        <v>29049.173685064347</v>
      </c>
      <c r="N9" s="30">
        <f>'Input Data'!L15</f>
        <v>30041.005340407475</v>
      </c>
      <c r="O9" s="30">
        <f>'Input Data'!M15</f>
        <v>30562.621742523374</v>
      </c>
      <c r="P9" s="30">
        <f>'Input Data'!N15</f>
        <v>30741.725403662524</v>
      </c>
      <c r="Q9" s="31">
        <f>'Input Data'!O15</f>
        <v>31007.455274105596</v>
      </c>
      <c r="R9" s="31">
        <f>'Input Data'!P15</f>
        <v>31036.590935393833</v>
      </c>
      <c r="S9" s="31">
        <f>'Input Data'!Q15</f>
        <v>31040.82112938014</v>
      </c>
      <c r="U9" s="32"/>
    </row>
    <row r="10" spans="1:22" x14ac:dyDescent="0.3">
      <c r="C10" s="25" t="s">
        <v>26</v>
      </c>
      <c r="D10" s="29">
        <f>D9</f>
        <v>26807.512118982362</v>
      </c>
      <c r="E10" s="30">
        <f t="shared" ref="E10:O10" si="0">E9</f>
        <v>26585.35455227927</v>
      </c>
      <c r="F10" s="30">
        <f t="shared" si="0"/>
        <v>27424.136753818537</v>
      </c>
      <c r="G10" s="30">
        <f t="shared" si="0"/>
        <v>27702.505371264589</v>
      </c>
      <c r="H10" s="30">
        <f t="shared" si="0"/>
        <v>28139.286112231403</v>
      </c>
      <c r="I10" s="30">
        <f t="shared" si="0"/>
        <v>28286.27624012508</v>
      </c>
      <c r="J10" s="30">
        <f t="shared" si="0"/>
        <v>28487.790432856309</v>
      </c>
      <c r="K10" s="30">
        <f t="shared" si="0"/>
        <v>28445.582013216692</v>
      </c>
      <c r="L10" s="30">
        <f t="shared" si="0"/>
        <v>28709.771595344759</v>
      </c>
      <c r="M10" s="30">
        <f t="shared" si="0"/>
        <v>29049.173685064347</v>
      </c>
      <c r="N10" s="30">
        <f t="shared" si="0"/>
        <v>30041.005340407475</v>
      </c>
      <c r="O10" s="30">
        <f t="shared" si="0"/>
        <v>30562.621742523374</v>
      </c>
      <c r="P10" s="30">
        <f t="shared" ref="P10" si="1">P9</f>
        <v>30741.725403662524</v>
      </c>
      <c r="Q10" s="31">
        <f>'Input Data'!B275</f>
        <v>30687.208509872467</v>
      </c>
      <c r="R10" s="31">
        <f>'Input Data'!C275</f>
        <v>30847.95825975047</v>
      </c>
      <c r="S10" s="31"/>
      <c r="U10" s="32"/>
    </row>
    <row r="11" spans="1:22" x14ac:dyDescent="0.3">
      <c r="C11" s="3" t="s">
        <v>28</v>
      </c>
      <c r="D11" s="29"/>
      <c r="E11" s="30"/>
      <c r="F11" s="30"/>
      <c r="G11" s="30"/>
      <c r="H11" s="30"/>
      <c r="I11" s="30"/>
      <c r="J11" s="30"/>
      <c r="K11" s="30"/>
      <c r="L11" s="30"/>
      <c r="M11" s="30"/>
      <c r="N11" s="30"/>
      <c r="O11" s="30"/>
      <c r="P11" s="30"/>
      <c r="Q11" s="31">
        <f>Q10-Q9</f>
        <v>-320.24676423312849</v>
      </c>
      <c r="R11" s="31">
        <f>R10-R9</f>
        <v>-188.63267564336275</v>
      </c>
      <c r="S11" s="31"/>
      <c r="U11" s="32"/>
    </row>
    <row r="12" spans="1:22" x14ac:dyDescent="0.3">
      <c r="D12" s="33"/>
      <c r="E12" s="34"/>
      <c r="F12" s="34"/>
      <c r="G12" s="34"/>
      <c r="H12" s="34"/>
      <c r="I12" s="34"/>
      <c r="J12" s="34"/>
      <c r="K12" s="34"/>
      <c r="L12" s="34"/>
      <c r="M12" s="34"/>
      <c r="N12" s="34"/>
      <c r="O12" s="34"/>
      <c r="P12" s="34"/>
      <c r="Q12" s="35"/>
      <c r="R12" s="35"/>
      <c r="S12" s="35"/>
    </row>
    <row r="13" spans="1:22" x14ac:dyDescent="0.3">
      <c r="B13" s="23" t="s">
        <v>133</v>
      </c>
      <c r="D13" s="33"/>
      <c r="E13" s="34"/>
      <c r="F13" s="34"/>
      <c r="G13" s="34"/>
      <c r="H13" s="34"/>
      <c r="I13" s="34"/>
      <c r="J13" s="34"/>
      <c r="K13" s="34"/>
      <c r="L13" s="34"/>
      <c r="M13" s="34"/>
      <c r="N13" s="34"/>
      <c r="O13" s="34"/>
      <c r="P13" s="34"/>
      <c r="Q13" s="35"/>
      <c r="R13" s="35"/>
      <c r="S13" s="35"/>
    </row>
    <row r="14" spans="1:22" x14ac:dyDescent="0.3">
      <c r="B14" s="23" t="s">
        <v>113</v>
      </c>
      <c r="U14" s="32"/>
      <c r="V14" s="32"/>
    </row>
    <row r="15" spans="1:22" x14ac:dyDescent="0.3">
      <c r="B15" s="23"/>
      <c r="U15" s="32"/>
      <c r="V15" s="32"/>
    </row>
    <row r="16" spans="1:22" x14ac:dyDescent="0.3">
      <c r="C16" s="27"/>
      <c r="D16" s="36" t="s">
        <v>76</v>
      </c>
      <c r="E16" s="36" t="s">
        <v>77</v>
      </c>
      <c r="F16" s="36" t="s">
        <v>78</v>
      </c>
      <c r="G16" s="36" t="s">
        <v>79</v>
      </c>
      <c r="H16" s="36" t="s">
        <v>80</v>
      </c>
      <c r="I16" s="36" t="s">
        <v>81</v>
      </c>
      <c r="J16" s="36" t="s">
        <v>82</v>
      </c>
      <c r="K16" s="36" t="s">
        <v>83</v>
      </c>
      <c r="L16" s="36" t="s">
        <v>84</v>
      </c>
      <c r="M16" s="36" t="s">
        <v>85</v>
      </c>
      <c r="N16" s="36" t="s">
        <v>86</v>
      </c>
      <c r="O16" s="36" t="s">
        <v>87</v>
      </c>
      <c r="P16" s="28" t="s">
        <v>88</v>
      </c>
      <c r="Q16" s="28" t="s">
        <v>89</v>
      </c>
      <c r="R16" s="28" t="s">
        <v>90</v>
      </c>
      <c r="S16" s="28" t="s">
        <v>165</v>
      </c>
    </row>
    <row r="17" spans="2:20" x14ac:dyDescent="0.3">
      <c r="C17" s="3" t="s">
        <v>106</v>
      </c>
      <c r="D17" s="37"/>
      <c r="E17" s="30">
        <f>E21+E24</f>
        <v>2757.2927897921818</v>
      </c>
      <c r="F17" s="30">
        <f t="shared" ref="F17:O18" si="2">F21+F24</f>
        <v>2582.2951870743927</v>
      </c>
      <c r="G17" s="30">
        <f t="shared" si="2"/>
        <v>2943.7194559497029</v>
      </c>
      <c r="H17" s="30">
        <f t="shared" si="2"/>
        <v>3136.2816548983928</v>
      </c>
      <c r="I17" s="30">
        <f t="shared" si="2"/>
        <v>3235.7765284769253</v>
      </c>
      <c r="J17" s="30">
        <f t="shared" si="2"/>
        <v>3256.3590926571142</v>
      </c>
      <c r="K17" s="30">
        <f t="shared" si="2"/>
        <v>3255.6847846325813</v>
      </c>
      <c r="L17" s="30">
        <f t="shared" si="2"/>
        <v>2941.1085022612529</v>
      </c>
      <c r="M17" s="30">
        <f t="shared" si="2"/>
        <v>2883.7214603240413</v>
      </c>
      <c r="N17" s="30">
        <f t="shared" si="2"/>
        <v>2262.6158754910252</v>
      </c>
      <c r="O17" s="30">
        <f t="shared" si="2"/>
        <v>2514.4836213200974</v>
      </c>
      <c r="P17" s="30">
        <f t="shared" ref="P17:Q17" si="3">P21+P24</f>
        <v>2948.6963599085634</v>
      </c>
      <c r="Q17" s="31">
        <f t="shared" si="3"/>
        <v>3081.4751831938402</v>
      </c>
      <c r="R17" s="31">
        <f t="shared" ref="R17:S17" si="4">R21+R24</f>
        <v>3017.4091346043401</v>
      </c>
      <c r="S17" s="31">
        <f t="shared" si="4"/>
        <v>2997.8992039003169</v>
      </c>
    </row>
    <row r="18" spans="2:20" x14ac:dyDescent="0.3">
      <c r="C18" s="3" t="s">
        <v>110</v>
      </c>
      <c r="D18" s="37"/>
      <c r="E18" s="30">
        <f>E22+E25</f>
        <v>2757.2927897921818</v>
      </c>
      <c r="F18" s="30">
        <f t="shared" si="2"/>
        <v>2582.2951870743927</v>
      </c>
      <c r="G18" s="30">
        <f t="shared" si="2"/>
        <v>2943.7194559497029</v>
      </c>
      <c r="H18" s="30">
        <f t="shared" si="2"/>
        <v>3136.2816548983928</v>
      </c>
      <c r="I18" s="30">
        <f t="shared" si="2"/>
        <v>3235.7765284769253</v>
      </c>
      <c r="J18" s="30">
        <f t="shared" si="2"/>
        <v>3256.3590926571142</v>
      </c>
      <c r="K18" s="30">
        <f t="shared" si="2"/>
        <v>3255.6847846325813</v>
      </c>
      <c r="L18" s="30">
        <f t="shared" si="2"/>
        <v>2941.1085022612529</v>
      </c>
      <c r="M18" s="30">
        <f t="shared" si="2"/>
        <v>2883.7214603240413</v>
      </c>
      <c r="N18" s="30">
        <f t="shared" si="2"/>
        <v>2262.6158754910252</v>
      </c>
      <c r="O18" s="30">
        <f t="shared" si="2"/>
        <v>2514.4836213200974</v>
      </c>
      <c r="P18" s="30">
        <f t="shared" ref="P18:Q18" si="5">P22+P25</f>
        <v>2948.6963599085634</v>
      </c>
      <c r="Q18" s="31">
        <f t="shared" si="5"/>
        <v>3081.4751831938402</v>
      </c>
      <c r="R18" s="31">
        <f t="shared" ref="R18:S18" si="6">R22+R25</f>
        <v>2986.2451611927104</v>
      </c>
      <c r="S18" s="31">
        <f t="shared" si="6"/>
        <v>2979.6787186247921</v>
      </c>
    </row>
    <row r="19" spans="2:20" x14ac:dyDescent="0.3">
      <c r="C19" s="3" t="s">
        <v>149</v>
      </c>
      <c r="D19" s="38"/>
      <c r="E19" s="39"/>
      <c r="F19" s="39"/>
      <c r="G19" s="39"/>
      <c r="H19" s="39"/>
      <c r="I19" s="39"/>
      <c r="J19" s="39"/>
      <c r="K19" s="39"/>
      <c r="L19" s="39"/>
      <c r="M19" s="39"/>
      <c r="N19" s="39"/>
      <c r="O19" s="39"/>
      <c r="P19" s="39"/>
      <c r="Q19" s="31">
        <f t="shared" ref="Q19" si="7">Q18-Q17</f>
        <v>0</v>
      </c>
      <c r="R19" s="31">
        <f t="shared" ref="R19:S19" si="8">R18-R17</f>
        <v>-31.16397341162974</v>
      </c>
      <c r="S19" s="31">
        <f t="shared" si="8"/>
        <v>-18.220485275524879</v>
      </c>
    </row>
    <row r="20" spans="2:20" x14ac:dyDescent="0.3">
      <c r="C20" s="25" t="s">
        <v>24</v>
      </c>
      <c r="D20" s="26"/>
      <c r="E20" s="45">
        <f>'Input Data'!B41</f>
        <v>7.3522706445667857E-2</v>
      </c>
      <c r="F20" s="45">
        <f>'Input Data'!C41</f>
        <v>6.8789064369488312E-2</v>
      </c>
      <c r="G20" s="45">
        <f>'Input Data'!D41</f>
        <v>7.9355841475815966E-2</v>
      </c>
      <c r="H20" s="45">
        <f>'Input Data'!E41</f>
        <v>8.6963818156544276E-2</v>
      </c>
      <c r="I20" s="45">
        <f>'Input Data'!F41</f>
        <v>9.0456987515371789E-2</v>
      </c>
      <c r="J20" s="45">
        <f>'Input Data'!G41</f>
        <v>9.4476898020021849E-2</v>
      </c>
      <c r="K20" s="45">
        <f>'Input Data'!H41</f>
        <v>9.2813891502638385E-2</v>
      </c>
      <c r="L20" s="45">
        <f>'Input Data'!I41</f>
        <v>8.6515312111199838E-2</v>
      </c>
      <c r="M20" s="45">
        <f>'Input Data'!J41</f>
        <v>8.4750557516966391E-2</v>
      </c>
      <c r="N20" s="45">
        <f>'Input Data'!K41</f>
        <v>6.4209637661302568E-2</v>
      </c>
      <c r="O20" s="45">
        <f>'Input Data'!L41</f>
        <v>6.9885899450427641E-2</v>
      </c>
      <c r="P20" s="45">
        <f>'Input Data'!M41</f>
        <v>8.3884067984728347E-2</v>
      </c>
      <c r="Q20" s="46">
        <f>'Input Data'!N41</f>
        <v>8.5895603656442429E-2</v>
      </c>
      <c r="R20" s="46">
        <f>'Input Data'!O41</f>
        <v>8.3106405705625538E-2</v>
      </c>
      <c r="S20" s="46">
        <f>'Input Data'!P41</f>
        <v>8.2385741181893679E-2</v>
      </c>
    </row>
    <row r="21" spans="2:20" x14ac:dyDescent="0.3">
      <c r="C21" s="3" t="s">
        <v>150</v>
      </c>
      <c r="D21" s="37"/>
      <c r="E21" s="30">
        <f>E$20*D9</f>
        <v>1970.9608440626237</v>
      </c>
      <c r="F21" s="30">
        <f t="shared" ref="F21:Q21" si="9">F20*E9</f>
        <v>1828.7816655824079</v>
      </c>
      <c r="G21" s="30">
        <f t="shared" si="9"/>
        <v>2176.2654488471221</v>
      </c>
      <c r="H21" s="30">
        <f t="shared" si="9"/>
        <v>2409.115639587345</v>
      </c>
      <c r="I21" s="30">
        <f t="shared" si="9"/>
        <v>2545.3950525455907</v>
      </c>
      <c r="J21" s="30">
        <f t="shared" si="9"/>
        <v>2672.3996357044643</v>
      </c>
      <c r="K21" s="30">
        <f t="shared" si="9"/>
        <v>2644.0626903850252</v>
      </c>
      <c r="L21" s="30">
        <f t="shared" si="9"/>
        <v>2460.9784060581742</v>
      </c>
      <c r="M21" s="30">
        <f t="shared" si="9"/>
        <v>2433.1691488902338</v>
      </c>
      <c r="N21" s="30">
        <f t="shared" si="9"/>
        <v>1865.2369166782271</v>
      </c>
      <c r="O21" s="30">
        <f t="shared" si="9"/>
        <v>2099.4426786094764</v>
      </c>
      <c r="P21" s="30">
        <f t="shared" si="9"/>
        <v>2563.7170400413675</v>
      </c>
      <c r="Q21" s="31">
        <f t="shared" si="9"/>
        <v>2640.5790609881838</v>
      </c>
      <c r="R21" s="31">
        <f t="shared" ref="R21" si="10">R20*Q9</f>
        <v>2576.9181579088581</v>
      </c>
      <c r="S21" s="31">
        <f t="shared" ref="S21" si="11">S20*R9</f>
        <v>2556.972547971664</v>
      </c>
    </row>
    <row r="22" spans="2:20" x14ac:dyDescent="0.3">
      <c r="C22" s="3" t="s">
        <v>151</v>
      </c>
      <c r="D22" s="37"/>
      <c r="E22" s="30">
        <f>E$20*D10</f>
        <v>1970.9608440626237</v>
      </c>
      <c r="F22" s="30">
        <f t="shared" ref="F22:Q22" si="12">F$20*E10</f>
        <v>1828.7816655824079</v>
      </c>
      <c r="G22" s="30">
        <f t="shared" si="12"/>
        <v>2176.2654488471221</v>
      </c>
      <c r="H22" s="30">
        <f t="shared" si="12"/>
        <v>2409.115639587345</v>
      </c>
      <c r="I22" s="30">
        <f t="shared" si="12"/>
        <v>2545.3950525455907</v>
      </c>
      <c r="J22" s="30">
        <f t="shared" si="12"/>
        <v>2672.3996357044643</v>
      </c>
      <c r="K22" s="30">
        <f t="shared" si="12"/>
        <v>2644.0626903850252</v>
      </c>
      <c r="L22" s="30">
        <f t="shared" si="12"/>
        <v>2460.9784060581742</v>
      </c>
      <c r="M22" s="30">
        <f t="shared" si="12"/>
        <v>2433.1691488902338</v>
      </c>
      <c r="N22" s="30">
        <f t="shared" si="12"/>
        <v>1865.2369166782271</v>
      </c>
      <c r="O22" s="30">
        <f t="shared" si="12"/>
        <v>2099.4426786094764</v>
      </c>
      <c r="P22" s="30">
        <f t="shared" si="12"/>
        <v>2563.7170400413675</v>
      </c>
      <c r="Q22" s="31">
        <f t="shared" si="12"/>
        <v>2640.5790609881838</v>
      </c>
      <c r="R22" s="31">
        <f t="shared" ref="R22" si="13">R$20*Q10</f>
        <v>2550.3036003945858</v>
      </c>
      <c r="S22" s="31">
        <f t="shared" ref="S22" si="14">S$20*R10</f>
        <v>2541.4319051776615</v>
      </c>
      <c r="T22" s="40"/>
    </row>
    <row r="23" spans="2:20" x14ac:dyDescent="0.3">
      <c r="C23" s="25" t="s">
        <v>29</v>
      </c>
      <c r="D23" s="26"/>
      <c r="E23" s="45">
        <f>'Input Data'!B66</f>
        <v>2.9332522251207249E-2</v>
      </c>
      <c r="F23" s="45">
        <f>'Input Data'!C66</f>
        <v>2.8343181205660584E-2</v>
      </c>
      <c r="G23" s="45">
        <f>'Input Data'!D66</f>
        <v>2.7984618585878387E-2</v>
      </c>
      <c r="H23" s="45">
        <f>'Input Data'!E66</f>
        <v>2.6249106554287562E-2</v>
      </c>
      <c r="I23" s="45">
        <f>'Input Data'!F66</f>
        <v>2.4534434639805737E-2</v>
      </c>
      <c r="J23" s="45">
        <f>'Input Data'!G66</f>
        <v>2.0644621158167255E-2</v>
      </c>
      <c r="K23" s="45">
        <f>'Input Data'!H66</f>
        <v>2.1469622071571527E-2</v>
      </c>
      <c r="L23" s="45">
        <f>'Input Data'!I66</f>
        <v>1.68788986627166E-2</v>
      </c>
      <c r="M23" s="45">
        <f>'Input Data'!J66</f>
        <v>1.5693343638681672E-2</v>
      </c>
      <c r="N23" s="45">
        <f>'Input Data'!K66</f>
        <v>1.3679527105347948E-2</v>
      </c>
      <c r="O23" s="45">
        <f>'Input Data'!L66</f>
        <v>1.3815814018459591E-2</v>
      </c>
      <c r="P23" s="45">
        <f>'Input Data'!M66</f>
        <v>1.2596410187269836E-2</v>
      </c>
      <c r="Q23" s="46">
        <f>'Input Data'!N66</f>
        <v>1.4341944585619413E-2</v>
      </c>
      <c r="R23" s="46">
        <f>'Input Data'!O66</f>
        <v>1.4205969912769239E-2</v>
      </c>
      <c r="S23" s="46">
        <f>'Input Data'!P66</f>
        <v>1.4206671629834973E-2</v>
      </c>
    </row>
    <row r="24" spans="2:20" x14ac:dyDescent="0.3">
      <c r="C24" s="3" t="s">
        <v>152</v>
      </c>
      <c r="D24" s="37"/>
      <c r="E24" s="30">
        <f>E$23*D9</f>
        <v>786.33194572955813</v>
      </c>
      <c r="F24" s="30">
        <f t="shared" ref="F24:Q24" si="15">F23*E9</f>
        <v>753.51352149198487</v>
      </c>
      <c r="G24" s="30">
        <f t="shared" si="15"/>
        <v>767.45400710258082</v>
      </c>
      <c r="H24" s="30">
        <f t="shared" si="15"/>
        <v>727.16601531104766</v>
      </c>
      <c r="I24" s="30">
        <f t="shared" si="15"/>
        <v>690.38147593133465</v>
      </c>
      <c r="J24" s="30">
        <f t="shared" si="15"/>
        <v>583.95945695264993</v>
      </c>
      <c r="K24" s="30">
        <f t="shared" si="15"/>
        <v>611.62209424755599</v>
      </c>
      <c r="L24" s="30">
        <f t="shared" si="15"/>
        <v>480.13009620307861</v>
      </c>
      <c r="M24" s="30">
        <f t="shared" si="15"/>
        <v>450.5523114338074</v>
      </c>
      <c r="N24" s="30">
        <f t="shared" si="15"/>
        <v>397.37895881279803</v>
      </c>
      <c r="O24" s="30">
        <f t="shared" si="15"/>
        <v>415.04094271062104</v>
      </c>
      <c r="P24" s="30">
        <f t="shared" si="15"/>
        <v>384.97931986719601</v>
      </c>
      <c r="Q24" s="31">
        <f t="shared" si="15"/>
        <v>440.89612220565647</v>
      </c>
      <c r="R24" s="31">
        <f t="shared" ref="R24" si="16">R23*Q9</f>
        <v>440.49097669548195</v>
      </c>
      <c r="S24" s="31">
        <f t="shared" ref="S24" si="17">S23*R9</f>
        <v>440.92665592865285</v>
      </c>
    </row>
    <row r="25" spans="2:20" x14ac:dyDescent="0.3">
      <c r="C25" s="3" t="s">
        <v>153</v>
      </c>
      <c r="D25" s="37"/>
      <c r="E25" s="30">
        <f>E$23*D10</f>
        <v>786.33194572955813</v>
      </c>
      <c r="F25" s="30">
        <f t="shared" ref="F25:Q25" si="18">F$23*E10</f>
        <v>753.51352149198487</v>
      </c>
      <c r="G25" s="30">
        <f t="shared" si="18"/>
        <v>767.45400710258082</v>
      </c>
      <c r="H25" s="30">
        <f t="shared" si="18"/>
        <v>727.16601531104766</v>
      </c>
      <c r="I25" s="30">
        <f t="shared" si="18"/>
        <v>690.38147593133465</v>
      </c>
      <c r="J25" s="30">
        <f t="shared" si="18"/>
        <v>583.95945695264993</v>
      </c>
      <c r="K25" s="30">
        <f t="shared" si="18"/>
        <v>611.62209424755599</v>
      </c>
      <c r="L25" s="30">
        <f t="shared" si="18"/>
        <v>480.13009620307861</v>
      </c>
      <c r="M25" s="30">
        <f t="shared" si="18"/>
        <v>450.5523114338074</v>
      </c>
      <c r="N25" s="30">
        <f t="shared" si="18"/>
        <v>397.37895881279803</v>
      </c>
      <c r="O25" s="30">
        <f t="shared" si="18"/>
        <v>415.04094271062104</v>
      </c>
      <c r="P25" s="30">
        <f t="shared" si="18"/>
        <v>384.97931986719601</v>
      </c>
      <c r="Q25" s="31">
        <f t="shared" si="18"/>
        <v>440.89612220565647</v>
      </c>
      <c r="R25" s="31">
        <f t="shared" ref="R25" si="19">R$23*Q10</f>
        <v>435.94156079812444</v>
      </c>
      <c r="S25" s="31">
        <f t="shared" ref="S25" si="20">S$23*R10</f>
        <v>438.24681344713042</v>
      </c>
    </row>
    <row r="26" spans="2:20" x14ac:dyDescent="0.3">
      <c r="D26" s="33"/>
      <c r="E26" s="34"/>
      <c r="F26" s="34"/>
      <c r="G26" s="34"/>
      <c r="H26" s="34"/>
      <c r="I26" s="34"/>
      <c r="J26" s="34"/>
      <c r="K26" s="34"/>
      <c r="L26" s="34"/>
      <c r="M26" s="34"/>
      <c r="N26" s="34"/>
      <c r="O26" s="34"/>
      <c r="P26" s="34"/>
      <c r="Q26" s="34"/>
      <c r="R26" s="34"/>
      <c r="S26" s="34"/>
    </row>
    <row r="27" spans="2:20" x14ac:dyDescent="0.3">
      <c r="B27" s="23" t="s">
        <v>164</v>
      </c>
      <c r="D27" s="33"/>
      <c r="E27" s="34"/>
      <c r="F27" s="34"/>
      <c r="G27" s="34"/>
      <c r="H27" s="34"/>
      <c r="I27" s="34"/>
      <c r="J27" s="34"/>
      <c r="K27" s="34"/>
      <c r="L27" s="34"/>
      <c r="M27" s="34"/>
      <c r="N27" s="34"/>
      <c r="O27" s="34"/>
      <c r="P27" s="34"/>
      <c r="Q27" s="34"/>
      <c r="R27" s="34"/>
      <c r="S27" s="34"/>
    </row>
    <row r="28" spans="2:20" x14ac:dyDescent="0.3">
      <c r="D28" s="33"/>
      <c r="E28" s="34"/>
      <c r="F28" s="34"/>
      <c r="G28" s="34"/>
      <c r="H28" s="34"/>
      <c r="I28" s="34"/>
      <c r="J28" s="34"/>
      <c r="K28" s="34"/>
      <c r="L28" s="34"/>
      <c r="M28" s="34"/>
      <c r="N28" s="34"/>
      <c r="O28" s="34"/>
      <c r="P28" s="34"/>
      <c r="Q28" s="34"/>
      <c r="R28" s="34"/>
      <c r="S28" s="34"/>
    </row>
    <row r="29" spans="2:20" x14ac:dyDescent="0.3">
      <c r="C29" s="27"/>
      <c r="D29" s="36" t="s">
        <v>76</v>
      </c>
      <c r="E29" s="36" t="s">
        <v>77</v>
      </c>
      <c r="F29" s="36" t="s">
        <v>78</v>
      </c>
      <c r="G29" s="36" t="s">
        <v>79</v>
      </c>
      <c r="H29" s="36" t="s">
        <v>80</v>
      </c>
      <c r="I29" s="36" t="s">
        <v>81</v>
      </c>
      <c r="J29" s="36" t="s">
        <v>82</v>
      </c>
      <c r="K29" s="36" t="s">
        <v>83</v>
      </c>
      <c r="L29" s="36" t="s">
        <v>84</v>
      </c>
      <c r="M29" s="36" t="s">
        <v>85</v>
      </c>
      <c r="N29" s="36" t="s">
        <v>86</v>
      </c>
      <c r="O29" s="36" t="s">
        <v>87</v>
      </c>
      <c r="P29" s="28" t="s">
        <v>88</v>
      </c>
      <c r="Q29" s="28" t="s">
        <v>89</v>
      </c>
      <c r="R29" s="28" t="s">
        <v>90</v>
      </c>
      <c r="S29" s="28" t="s">
        <v>165</v>
      </c>
    </row>
    <row r="30" spans="2:20" x14ac:dyDescent="0.3">
      <c r="C30" s="3" t="s">
        <v>107</v>
      </c>
      <c r="D30" s="52"/>
      <c r="E30" s="30">
        <f>'Input Data'!B299</f>
        <v>2963.6352892165132</v>
      </c>
      <c r="F30" s="30">
        <f>'Input Data'!C299</f>
        <v>3322.54406496715</v>
      </c>
      <c r="G30" s="30">
        <f>'Input Data'!D299</f>
        <v>3344.8582856397161</v>
      </c>
      <c r="H30" s="30">
        <f>'Input Data'!E299</f>
        <v>3699.9533533979147</v>
      </c>
      <c r="I30" s="30">
        <f>'Input Data'!F299</f>
        <v>3469.0146480170056</v>
      </c>
      <c r="J30" s="30">
        <f>'Input Data'!G299</f>
        <v>3662.8631107296728</v>
      </c>
      <c r="K30" s="30">
        <f>'Input Data'!H299</f>
        <v>3612.2161839333939</v>
      </c>
      <c r="L30" s="30">
        <f>'Input Data'!I299</f>
        <v>3425.5759211956138</v>
      </c>
      <c r="M30" s="30">
        <f>'Input Data'!J299</f>
        <v>3728.2977679872615</v>
      </c>
      <c r="N30" s="30">
        <f>'Input Data'!K299</f>
        <v>3572.2245022607585</v>
      </c>
      <c r="O30" s="30">
        <f>'Input Data'!L299</f>
        <v>3399.3175682932542</v>
      </c>
      <c r="P30" s="30">
        <f>'Input Data'!M299</f>
        <v>3433.490606921433</v>
      </c>
      <c r="Q30" s="31">
        <f>Q9*($D$6+1)-P9+Q17</f>
        <v>3520.4507749770701</v>
      </c>
      <c r="R30" s="31">
        <f>R9*($D$6+1)-Q9+R17</f>
        <v>3219.9533048143689</v>
      </c>
      <c r="S30" s="31">
        <f>S9*($D$6+1)-R9+S17</f>
        <v>3175.5615418665657</v>
      </c>
    </row>
    <row r="31" spans="2:20" x14ac:dyDescent="0.3">
      <c r="C31" s="3" t="s">
        <v>111</v>
      </c>
      <c r="D31" s="52"/>
      <c r="E31" s="30">
        <f>E30</f>
        <v>2963.6352892165132</v>
      </c>
      <c r="F31" s="30">
        <f t="shared" ref="F31:O31" si="21">F30</f>
        <v>3322.54406496715</v>
      </c>
      <c r="G31" s="30">
        <f t="shared" si="21"/>
        <v>3344.8582856397161</v>
      </c>
      <c r="H31" s="30">
        <f t="shared" si="21"/>
        <v>3699.9533533979147</v>
      </c>
      <c r="I31" s="30">
        <f t="shared" si="21"/>
        <v>3469.0146480170056</v>
      </c>
      <c r="J31" s="30">
        <f t="shared" si="21"/>
        <v>3662.8631107296728</v>
      </c>
      <c r="K31" s="30">
        <f t="shared" si="21"/>
        <v>3612.2161839333939</v>
      </c>
      <c r="L31" s="30">
        <f t="shared" si="21"/>
        <v>3425.5759211956138</v>
      </c>
      <c r="M31" s="30">
        <f t="shared" si="21"/>
        <v>3728.2977679872615</v>
      </c>
      <c r="N31" s="30">
        <f t="shared" si="21"/>
        <v>3572.2245022607585</v>
      </c>
      <c r="O31" s="30">
        <f t="shared" si="21"/>
        <v>3399.3175682932542</v>
      </c>
      <c r="P31" s="30">
        <f t="shared" ref="P31" si="22">P30</f>
        <v>3433.490606921433</v>
      </c>
      <c r="Q31" s="31">
        <f>Q9*($D$6+1)-P10+Q18</f>
        <v>3520.4507749770701</v>
      </c>
      <c r="R31" s="31">
        <f>R9*($D$6+1)-Q10+R18</f>
        <v>3509.0360956358677</v>
      </c>
      <c r="S31" s="31">
        <f>S9*($D$6+1)-R10+S18</f>
        <v>3345.9737322344035</v>
      </c>
      <c r="T31" s="34"/>
    </row>
    <row r="33" spans="2:20" x14ac:dyDescent="0.3">
      <c r="B33" s="23" t="s">
        <v>154</v>
      </c>
    </row>
    <row r="35" spans="2:20" x14ac:dyDescent="0.3">
      <c r="C35" s="37"/>
      <c r="D35" s="29" t="s">
        <v>76</v>
      </c>
      <c r="E35" s="30" t="s">
        <v>77</v>
      </c>
      <c r="F35" s="30" t="s">
        <v>78</v>
      </c>
      <c r="G35" s="30" t="s">
        <v>79</v>
      </c>
      <c r="H35" s="30" t="s">
        <v>80</v>
      </c>
      <c r="I35" s="30" t="s">
        <v>81</v>
      </c>
      <c r="J35" s="30" t="s">
        <v>82</v>
      </c>
      <c r="K35" s="30" t="s">
        <v>83</v>
      </c>
      <c r="L35" s="30" t="s">
        <v>84</v>
      </c>
      <c r="M35" s="30" t="s">
        <v>85</v>
      </c>
      <c r="N35" s="30" t="s">
        <v>86</v>
      </c>
      <c r="O35" s="30" t="s">
        <v>87</v>
      </c>
      <c r="P35" s="28" t="s">
        <v>88</v>
      </c>
      <c r="Q35" s="28" t="s">
        <v>89</v>
      </c>
      <c r="R35" s="28" t="s">
        <v>90</v>
      </c>
      <c r="S35" s="28" t="s">
        <v>165</v>
      </c>
    </row>
    <row r="36" spans="2:20" x14ac:dyDescent="0.3">
      <c r="C36" s="3" t="s">
        <v>107</v>
      </c>
      <c r="D36" s="38"/>
      <c r="E36" s="30">
        <f t="shared" ref="E36:O37" si="23">E30</f>
        <v>2963.6352892165132</v>
      </c>
      <c r="F36" s="30">
        <f t="shared" si="23"/>
        <v>3322.54406496715</v>
      </c>
      <c r="G36" s="30">
        <f t="shared" si="23"/>
        <v>3344.8582856397161</v>
      </c>
      <c r="H36" s="30">
        <f t="shared" si="23"/>
        <v>3699.9533533979147</v>
      </c>
      <c r="I36" s="30">
        <f t="shared" si="23"/>
        <v>3469.0146480170056</v>
      </c>
      <c r="J36" s="30">
        <f t="shared" si="23"/>
        <v>3662.8631107296728</v>
      </c>
      <c r="K36" s="30">
        <f t="shared" si="23"/>
        <v>3612.2161839333939</v>
      </c>
      <c r="L36" s="30">
        <f t="shared" si="23"/>
        <v>3425.5759211956138</v>
      </c>
      <c r="M36" s="30">
        <f t="shared" si="23"/>
        <v>3728.2977679872615</v>
      </c>
      <c r="N36" s="30">
        <f t="shared" si="23"/>
        <v>3572.2245022607585</v>
      </c>
      <c r="O36" s="30">
        <f t="shared" si="23"/>
        <v>3399.3175682932542</v>
      </c>
      <c r="P36" s="30">
        <f t="shared" ref="P36:Q36" si="24">P30</f>
        <v>3433.490606921433</v>
      </c>
      <c r="Q36" s="31">
        <f t="shared" si="24"/>
        <v>3520.4507749770701</v>
      </c>
      <c r="R36" s="31">
        <f t="shared" ref="R36:S36" si="25">R30</f>
        <v>3219.9533048143689</v>
      </c>
      <c r="S36" s="31">
        <f t="shared" si="25"/>
        <v>3175.5615418665657</v>
      </c>
      <c r="T36" s="34"/>
    </row>
    <row r="37" spans="2:20" x14ac:dyDescent="0.3">
      <c r="C37" s="3" t="s">
        <v>111</v>
      </c>
      <c r="D37" s="38"/>
      <c r="E37" s="30">
        <f>E31</f>
        <v>2963.6352892165132</v>
      </c>
      <c r="F37" s="30">
        <f t="shared" si="23"/>
        <v>3322.54406496715</v>
      </c>
      <c r="G37" s="30">
        <f t="shared" si="23"/>
        <v>3344.8582856397161</v>
      </c>
      <c r="H37" s="30">
        <f t="shared" si="23"/>
        <v>3699.9533533979147</v>
      </c>
      <c r="I37" s="30">
        <f t="shared" si="23"/>
        <v>3469.0146480170056</v>
      </c>
      <c r="J37" s="30">
        <f t="shared" si="23"/>
        <v>3662.8631107296728</v>
      </c>
      <c r="K37" s="30">
        <f t="shared" si="23"/>
        <v>3612.2161839333939</v>
      </c>
      <c r="L37" s="30">
        <f t="shared" si="23"/>
        <v>3425.5759211956138</v>
      </c>
      <c r="M37" s="30">
        <f t="shared" si="23"/>
        <v>3728.2977679872615</v>
      </c>
      <c r="N37" s="30">
        <f t="shared" si="23"/>
        <v>3572.2245022607585</v>
      </c>
      <c r="O37" s="30">
        <f t="shared" si="23"/>
        <v>3399.3175682932542</v>
      </c>
      <c r="P37" s="30">
        <f t="shared" ref="P37:Q37" si="26">P31</f>
        <v>3433.490606921433</v>
      </c>
      <c r="Q37" s="31">
        <f t="shared" si="26"/>
        <v>3520.4507749770701</v>
      </c>
      <c r="R37" s="31">
        <f t="shared" ref="R37:S37" si="27">R31</f>
        <v>3509.0360956358677</v>
      </c>
      <c r="S37" s="31">
        <f t="shared" si="27"/>
        <v>3345.9737322344035</v>
      </c>
      <c r="T37" s="34"/>
    </row>
    <row r="38" spans="2:20" x14ac:dyDescent="0.3">
      <c r="C38" s="3" t="s">
        <v>25</v>
      </c>
      <c r="D38" s="37"/>
      <c r="E38" s="30">
        <f>'Input Data'!B97</f>
        <v>904.83041988214939</v>
      </c>
      <c r="F38" s="30">
        <f>'Input Data'!C97</f>
        <v>1061.5640415781802</v>
      </c>
      <c r="G38" s="30">
        <f>'Input Data'!D97</f>
        <v>1035.2520831611068</v>
      </c>
      <c r="H38" s="30">
        <f>'Input Data'!E97</f>
        <v>1215.993057221355</v>
      </c>
      <c r="I38" s="30">
        <f>'Input Data'!F97</f>
        <v>1091.7336358523908</v>
      </c>
      <c r="J38" s="30">
        <f>'Input Data'!G97</f>
        <v>1060.3050217509506</v>
      </c>
      <c r="K38" s="30">
        <f>'Input Data'!H97</f>
        <v>1150.1860247330633</v>
      </c>
      <c r="L38" s="30">
        <f>'Input Data'!I97</f>
        <v>1158.5214787115231</v>
      </c>
      <c r="M38" s="30">
        <f>'Input Data'!J97</f>
        <v>1162.2600518403035</v>
      </c>
      <c r="N38" s="30">
        <f>'Input Data'!K97</f>
        <v>1100.0994350095257</v>
      </c>
      <c r="O38" s="30">
        <f>'Input Data'!L97</f>
        <v>978.38649465065134</v>
      </c>
      <c r="P38" s="30">
        <f>'Input Data'!M97</f>
        <v>1128.1366765682269</v>
      </c>
      <c r="Q38" s="31">
        <f>'Input Data'!N97</f>
        <v>1103.0341412003067</v>
      </c>
      <c r="R38" s="31">
        <f>'Input Data'!O97</f>
        <v>1094.9045401195735</v>
      </c>
      <c r="S38" s="31">
        <f>'Input Data'!P97</f>
        <v>1091.7849184924048</v>
      </c>
      <c r="T38" s="34"/>
    </row>
    <row r="39" spans="2:20" x14ac:dyDescent="0.3">
      <c r="C39" s="3" t="s">
        <v>30</v>
      </c>
      <c r="D39" s="37"/>
      <c r="E39" s="30">
        <f>'Input Data'!B123</f>
        <v>407.89607706294242</v>
      </c>
      <c r="F39" s="30">
        <f>'Input Data'!C123</f>
        <v>484.09164862074329</v>
      </c>
      <c r="G39" s="30">
        <f>'Input Data'!D123</f>
        <v>533.71963072478457</v>
      </c>
      <c r="H39" s="30">
        <f>'Input Data'!E123</f>
        <v>602.7686328289542</v>
      </c>
      <c r="I39" s="30">
        <f>'Input Data'!F123</f>
        <v>607.79787731964257</v>
      </c>
      <c r="J39" s="30">
        <f>'Input Data'!G123</f>
        <v>557.08110641192161</v>
      </c>
      <c r="K39" s="30">
        <f>'Input Data'!H123</f>
        <v>542.58092300958822</v>
      </c>
      <c r="L39" s="30">
        <f>'Input Data'!I123</f>
        <v>499.29496016205064</v>
      </c>
      <c r="M39" s="30">
        <f>'Input Data'!J123</f>
        <v>462.75814998342923</v>
      </c>
      <c r="N39" s="30">
        <f>'Input Data'!K123</f>
        <v>439.27337807343707</v>
      </c>
      <c r="O39" s="30">
        <f>'Input Data'!L123</f>
        <v>443.25858496209753</v>
      </c>
      <c r="P39" s="30">
        <f>'Input Data'!M123</f>
        <v>654.21302302653089</v>
      </c>
      <c r="Q39" s="31">
        <f>'Input Data'!N123</f>
        <v>620.96034232307761</v>
      </c>
      <c r="R39" s="31">
        <f>'Input Data'!O123</f>
        <v>499.36739082702695</v>
      </c>
      <c r="S39" s="31">
        <f>'Input Data'!P123</f>
        <v>502.97516349247059</v>
      </c>
      <c r="T39" s="34"/>
    </row>
    <row r="40" spans="2:20" x14ac:dyDescent="0.3">
      <c r="C40" s="3" t="s">
        <v>108</v>
      </c>
      <c r="D40" s="37"/>
      <c r="E40" s="30">
        <f>E36-E$38-E$39</f>
        <v>1650.9087922714216</v>
      </c>
      <c r="F40" s="30">
        <f t="shared" ref="F40:O41" si="28">F36-F$38-F$39</f>
        <v>1776.8883747682266</v>
      </c>
      <c r="G40" s="30">
        <f t="shared" si="28"/>
        <v>1775.8865717538247</v>
      </c>
      <c r="H40" s="30">
        <f t="shared" si="28"/>
        <v>1881.1916633476053</v>
      </c>
      <c r="I40" s="30">
        <f t="shared" si="28"/>
        <v>1769.4831348449723</v>
      </c>
      <c r="J40" s="30">
        <f t="shared" si="28"/>
        <v>2045.4769825668009</v>
      </c>
      <c r="K40" s="30">
        <f t="shared" si="28"/>
        <v>1919.4492361907423</v>
      </c>
      <c r="L40" s="30">
        <f t="shared" si="28"/>
        <v>1767.7594823220402</v>
      </c>
      <c r="M40" s="30">
        <f t="shared" si="28"/>
        <v>2103.2795661635287</v>
      </c>
      <c r="N40" s="30">
        <f t="shared" si="28"/>
        <v>2032.8516891777958</v>
      </c>
      <c r="O40" s="30">
        <f t="shared" si="28"/>
        <v>1977.6724886805052</v>
      </c>
      <c r="P40" s="30">
        <f t="shared" ref="P40:Q40" si="29">P36-P$38-P$39</f>
        <v>1651.1409073266752</v>
      </c>
      <c r="Q40" s="31">
        <f t="shared" si="29"/>
        <v>1796.4562914536857</v>
      </c>
      <c r="R40" s="31">
        <f t="shared" ref="R40:S40" si="30">R36-R$38-R$39</f>
        <v>1625.6813738677683</v>
      </c>
      <c r="S40" s="31">
        <f t="shared" si="30"/>
        <v>1580.8014598816903</v>
      </c>
      <c r="T40" s="34"/>
    </row>
    <row r="41" spans="2:20" x14ac:dyDescent="0.3">
      <c r="C41" s="3" t="s">
        <v>112</v>
      </c>
      <c r="D41" s="37"/>
      <c r="E41" s="30">
        <f>E37-E$38-E$39</f>
        <v>1650.9087922714216</v>
      </c>
      <c r="F41" s="30">
        <f t="shared" si="28"/>
        <v>1776.8883747682266</v>
      </c>
      <c r="G41" s="30">
        <f t="shared" si="28"/>
        <v>1775.8865717538247</v>
      </c>
      <c r="H41" s="30">
        <f t="shared" si="28"/>
        <v>1881.1916633476053</v>
      </c>
      <c r="I41" s="30">
        <f t="shared" si="28"/>
        <v>1769.4831348449723</v>
      </c>
      <c r="J41" s="30">
        <f t="shared" si="28"/>
        <v>2045.4769825668009</v>
      </c>
      <c r="K41" s="30">
        <f t="shared" si="28"/>
        <v>1919.4492361907423</v>
      </c>
      <c r="L41" s="30">
        <f t="shared" si="28"/>
        <v>1767.7594823220402</v>
      </c>
      <c r="M41" s="30">
        <f t="shared" si="28"/>
        <v>2103.2795661635287</v>
      </c>
      <c r="N41" s="30">
        <f t="shared" si="28"/>
        <v>2032.8516891777958</v>
      </c>
      <c r="O41" s="30">
        <f t="shared" si="28"/>
        <v>1977.6724886805052</v>
      </c>
      <c r="P41" s="30">
        <f t="shared" ref="P41:Q41" si="31">P37-P$38-P$39</f>
        <v>1651.1409073266752</v>
      </c>
      <c r="Q41" s="31">
        <f t="shared" si="31"/>
        <v>1796.4562914536857</v>
      </c>
      <c r="R41" s="31">
        <f t="shared" ref="R41:S41" si="32">R37-R$38-R$39</f>
        <v>1914.7641646892671</v>
      </c>
      <c r="S41" s="31">
        <f t="shared" si="32"/>
        <v>1751.2136502495282</v>
      </c>
      <c r="T41" s="34"/>
    </row>
    <row r="42" spans="2:20" x14ac:dyDescent="0.3">
      <c r="C42" s="23"/>
      <c r="D42" s="33"/>
      <c r="E42" s="53"/>
      <c r="F42" s="53"/>
      <c r="G42" s="53"/>
      <c r="H42" s="53"/>
      <c r="I42" s="53"/>
      <c r="J42" s="53"/>
      <c r="K42" s="53"/>
      <c r="L42" s="53"/>
      <c r="M42" s="53"/>
      <c r="N42" s="53"/>
      <c r="O42" s="53"/>
      <c r="P42" s="53"/>
      <c r="Q42" s="41"/>
      <c r="R42" s="41"/>
      <c r="S42" s="41"/>
      <c r="T42" s="34"/>
    </row>
    <row r="43" spans="2:20" x14ac:dyDescent="0.3">
      <c r="B43" s="23" t="s">
        <v>159</v>
      </c>
      <c r="C43" s="23"/>
      <c r="D43" s="33"/>
      <c r="E43" s="53"/>
      <c r="F43" s="53"/>
      <c r="G43" s="53"/>
      <c r="H43" s="53"/>
      <c r="I43" s="53"/>
      <c r="J43" s="53"/>
      <c r="K43" s="53"/>
      <c r="L43" s="53"/>
      <c r="M43" s="53"/>
      <c r="N43" s="53"/>
      <c r="O43" s="53"/>
      <c r="P43" s="53"/>
      <c r="Q43" s="41"/>
      <c r="R43" s="41"/>
      <c r="S43" s="41"/>
      <c r="T43" s="34"/>
    </row>
    <row r="44" spans="2:20" x14ac:dyDescent="0.3">
      <c r="C44" s="23"/>
      <c r="D44" s="33"/>
      <c r="E44" s="53"/>
      <c r="F44" s="53"/>
      <c r="G44" s="53"/>
      <c r="H44" s="53"/>
      <c r="I44" s="53"/>
      <c r="J44" s="53"/>
      <c r="K44" s="53"/>
      <c r="L44" s="53"/>
      <c r="M44" s="53"/>
      <c r="N44" s="53"/>
      <c r="O44" s="53"/>
      <c r="P44" s="53"/>
      <c r="Q44" s="41"/>
      <c r="R44" s="41"/>
      <c r="S44" s="41"/>
      <c r="T44" s="34"/>
    </row>
    <row r="45" spans="2:20" x14ac:dyDescent="0.3">
      <c r="C45" s="3" t="s">
        <v>99</v>
      </c>
      <c r="D45" s="28">
        <f>'Input Data'!B220</f>
        <v>57.866805636481935</v>
      </c>
      <c r="E45" s="53"/>
      <c r="F45" s="53"/>
      <c r="G45" s="53"/>
      <c r="H45" s="53"/>
      <c r="I45" s="53"/>
      <c r="J45" s="53"/>
      <c r="K45" s="53"/>
      <c r="L45" s="53"/>
      <c r="M45" s="53"/>
      <c r="N45" s="53"/>
      <c r="O45" s="53"/>
      <c r="P45" s="53"/>
      <c r="Q45" s="41"/>
      <c r="R45" s="41"/>
      <c r="S45" s="41"/>
      <c r="T45" s="34"/>
    </row>
    <row r="46" spans="2:20" x14ac:dyDescent="0.3">
      <c r="C46" s="23"/>
      <c r="D46" s="33"/>
      <c r="E46" s="53"/>
      <c r="F46" s="53"/>
      <c r="G46" s="53"/>
      <c r="H46" s="53"/>
      <c r="I46" s="53"/>
      <c r="J46" s="53"/>
      <c r="K46" s="53"/>
      <c r="L46" s="53"/>
      <c r="M46" s="53"/>
      <c r="N46" s="53"/>
      <c r="O46" s="53"/>
      <c r="P46" s="53"/>
      <c r="Q46" s="41"/>
      <c r="R46" s="41"/>
      <c r="S46" s="41"/>
      <c r="T46" s="34"/>
    </row>
    <row r="47" spans="2:20" x14ac:dyDescent="0.3">
      <c r="C47" s="23"/>
      <c r="D47" s="28" t="s">
        <v>89</v>
      </c>
      <c r="E47" s="28" t="s">
        <v>90</v>
      </c>
      <c r="F47" s="28" t="s">
        <v>165</v>
      </c>
      <c r="G47" s="53"/>
      <c r="H47" s="53"/>
      <c r="I47" s="53"/>
      <c r="J47" s="53"/>
      <c r="K47" s="53"/>
      <c r="L47" s="53"/>
      <c r="M47" s="53"/>
      <c r="N47" s="53"/>
      <c r="O47" s="53"/>
      <c r="P47" s="53"/>
      <c r="Q47" s="41"/>
      <c r="R47" s="41"/>
      <c r="S47" s="41"/>
      <c r="T47" s="34"/>
    </row>
    <row r="48" spans="2:20" x14ac:dyDescent="0.3">
      <c r="C48" s="3" t="s">
        <v>108</v>
      </c>
      <c r="D48" s="31">
        <f>Q40</f>
        <v>1796.4562914536857</v>
      </c>
      <c r="E48" s="30">
        <f t="shared" ref="E48:F49" si="33">R40</f>
        <v>1625.6813738677683</v>
      </c>
      <c r="F48" s="30">
        <f t="shared" si="33"/>
        <v>1580.8014598816903</v>
      </c>
      <c r="G48" s="53"/>
      <c r="H48" s="53"/>
      <c r="I48" s="53"/>
      <c r="J48" s="53"/>
      <c r="K48" s="53"/>
      <c r="L48" s="53"/>
      <c r="M48" s="53"/>
      <c r="N48" s="53"/>
      <c r="O48" s="53"/>
      <c r="P48" s="53"/>
      <c r="Q48" s="41"/>
      <c r="R48" s="41"/>
      <c r="S48" s="41"/>
      <c r="T48" s="34"/>
    </row>
    <row r="49" spans="2:20" x14ac:dyDescent="0.3">
      <c r="C49" s="3" t="s">
        <v>112</v>
      </c>
      <c r="D49" s="31">
        <f>Q41</f>
        <v>1796.4562914536857</v>
      </c>
      <c r="E49" s="30">
        <f t="shared" si="33"/>
        <v>1914.7641646892671</v>
      </c>
      <c r="F49" s="30">
        <f t="shared" si="33"/>
        <v>1751.2136502495282</v>
      </c>
      <c r="G49" s="53"/>
      <c r="H49" s="53"/>
      <c r="I49" s="53"/>
      <c r="J49" s="53"/>
      <c r="K49" s="53"/>
      <c r="L49" s="53"/>
      <c r="M49" s="53"/>
      <c r="N49" s="53"/>
      <c r="O49" s="53"/>
      <c r="P49" s="53"/>
      <c r="Q49" s="41"/>
      <c r="R49" s="41"/>
      <c r="S49" s="41"/>
      <c r="T49" s="34"/>
    </row>
    <row r="50" spans="2:20" x14ac:dyDescent="0.3">
      <c r="C50" s="3" t="s">
        <v>160</v>
      </c>
      <c r="D50" s="31">
        <f>'Input Data'!B148</f>
        <v>447.80886125206996</v>
      </c>
      <c r="E50" s="30">
        <f>'Input Data'!C148</f>
        <v>338.17797515041445</v>
      </c>
      <c r="F50" s="30">
        <f>'Input Data'!D148</f>
        <v>354.37937559280135</v>
      </c>
      <c r="G50" s="53"/>
      <c r="H50" s="53"/>
      <c r="I50" s="53"/>
      <c r="J50" s="53"/>
      <c r="K50" s="53"/>
      <c r="L50" s="53"/>
      <c r="M50" s="53"/>
      <c r="N50" s="53"/>
      <c r="O50" s="53"/>
      <c r="P50" s="53"/>
      <c r="Q50" s="41"/>
      <c r="R50" s="41"/>
      <c r="S50" s="41"/>
      <c r="T50" s="34"/>
    </row>
    <row r="51" spans="2:20" x14ac:dyDescent="0.3">
      <c r="C51" s="3" t="s">
        <v>126</v>
      </c>
      <c r="D51" s="31">
        <f>D48-D$50-$D$45</f>
        <v>1290.7806245651338</v>
      </c>
      <c r="E51" s="30">
        <f t="shared" ref="E51:F52" si="34">E48-E$50-$D$45</f>
        <v>1229.6365930808718</v>
      </c>
      <c r="F51" s="30">
        <f t="shared" si="34"/>
        <v>1168.555278652407</v>
      </c>
      <c r="G51" s="53"/>
      <c r="H51" s="53"/>
      <c r="I51" s="53"/>
      <c r="J51" s="53"/>
      <c r="K51" s="53"/>
      <c r="L51" s="53"/>
      <c r="M51" s="53"/>
      <c r="N51" s="53"/>
      <c r="O51" s="53"/>
      <c r="P51" s="53"/>
      <c r="Q51" s="41"/>
      <c r="R51" s="41"/>
      <c r="S51" s="41"/>
      <c r="T51" s="34"/>
    </row>
    <row r="52" spans="2:20" x14ac:dyDescent="0.3">
      <c r="C52" s="3" t="s">
        <v>127</v>
      </c>
      <c r="D52" s="31">
        <f>D49-D$50-$D$45</f>
        <v>1290.7806245651338</v>
      </c>
      <c r="E52" s="30">
        <f t="shared" si="34"/>
        <v>1518.7193839023705</v>
      </c>
      <c r="F52" s="30">
        <f>F49-F$50-$D$45</f>
        <v>1338.9674690202448</v>
      </c>
      <c r="G52" s="53"/>
      <c r="H52" s="53"/>
      <c r="I52" s="53"/>
      <c r="J52" s="53"/>
      <c r="K52" s="53"/>
      <c r="L52" s="53"/>
      <c r="M52" s="53"/>
      <c r="N52" s="53"/>
      <c r="O52" s="53"/>
      <c r="P52" s="53"/>
      <c r="Q52" s="41"/>
      <c r="R52" s="41"/>
      <c r="S52" s="41"/>
      <c r="T52" s="34"/>
    </row>
    <row r="53" spans="2:20" x14ac:dyDescent="0.3">
      <c r="C53" s="23"/>
      <c r="D53" s="33"/>
      <c r="E53" s="53"/>
      <c r="F53" s="53"/>
      <c r="G53" s="53"/>
      <c r="H53" s="53"/>
      <c r="I53" s="53"/>
      <c r="J53" s="53"/>
      <c r="K53" s="53"/>
      <c r="L53" s="53"/>
      <c r="M53" s="53"/>
      <c r="N53" s="53"/>
      <c r="O53" s="53"/>
      <c r="P53" s="53"/>
      <c r="Q53" s="41"/>
      <c r="R53" s="41"/>
      <c r="S53" s="41"/>
      <c r="T53" s="34"/>
    </row>
    <row r="54" spans="2:20" x14ac:dyDescent="0.3">
      <c r="B54" s="23" t="s">
        <v>117</v>
      </c>
      <c r="C54" s="23"/>
      <c r="D54" s="33"/>
      <c r="E54" s="53"/>
      <c r="F54" s="53"/>
      <c r="G54" s="53"/>
      <c r="H54" s="53"/>
      <c r="I54" s="53"/>
      <c r="J54" s="53"/>
      <c r="K54" s="53"/>
      <c r="L54" s="53"/>
      <c r="M54" s="53"/>
      <c r="N54" s="53"/>
      <c r="O54" s="53"/>
      <c r="P54" s="53"/>
      <c r="Q54" s="41"/>
      <c r="R54" s="41"/>
      <c r="S54" s="41"/>
      <c r="T54" s="34"/>
    </row>
    <row r="55" spans="2:20" x14ac:dyDescent="0.3">
      <c r="C55" s="23"/>
      <c r="D55" s="33"/>
      <c r="E55" s="53"/>
      <c r="F55" s="53"/>
      <c r="G55" s="53"/>
      <c r="H55" s="53"/>
      <c r="I55" s="53"/>
      <c r="J55" s="53"/>
      <c r="K55" s="53"/>
      <c r="L55" s="53"/>
      <c r="M55" s="53"/>
      <c r="N55" s="53"/>
      <c r="O55" s="53"/>
      <c r="P55" s="53"/>
      <c r="Q55" s="41"/>
      <c r="R55" s="41"/>
      <c r="S55" s="41"/>
      <c r="T55" s="34"/>
    </row>
    <row r="56" spans="2:20" x14ac:dyDescent="0.3">
      <c r="C56" s="3" t="s">
        <v>100</v>
      </c>
      <c r="D56" s="43">
        <f>'Input Data'!B84</f>
        <v>0.98599996489091446</v>
      </c>
      <c r="E56" s="53"/>
      <c r="F56" s="53"/>
      <c r="G56" s="53"/>
      <c r="H56" s="53"/>
      <c r="I56" s="53"/>
      <c r="J56" s="53"/>
      <c r="K56" s="53"/>
      <c r="L56" s="53"/>
      <c r="M56" s="53"/>
      <c r="N56" s="53"/>
      <c r="O56" s="53"/>
      <c r="P56" s="53"/>
      <c r="Q56" s="41"/>
      <c r="R56" s="41"/>
      <c r="S56" s="41"/>
      <c r="T56" s="34"/>
    </row>
    <row r="57" spans="2:20" x14ac:dyDescent="0.3">
      <c r="C57" s="3" t="s">
        <v>128</v>
      </c>
      <c r="D57" s="44">
        <f>'Input Data'!B173</f>
        <v>0.91571279916753379</v>
      </c>
      <c r="E57" s="53"/>
      <c r="F57" s="53"/>
      <c r="G57" s="53"/>
      <c r="H57" s="53"/>
      <c r="I57" s="53"/>
      <c r="J57" s="53"/>
      <c r="K57" s="53"/>
      <c r="L57" s="53"/>
      <c r="M57" s="53"/>
      <c r="N57" s="53"/>
      <c r="O57" s="53"/>
      <c r="P57" s="53"/>
      <c r="Q57" s="41"/>
      <c r="R57" s="41"/>
      <c r="S57" s="41"/>
      <c r="T57" s="34"/>
    </row>
    <row r="58" spans="2:20" x14ac:dyDescent="0.3">
      <c r="C58" s="3" t="s">
        <v>129</v>
      </c>
      <c r="D58" s="44">
        <f>'Input Data'!B197</f>
        <v>0.75718716976556788</v>
      </c>
      <c r="E58" s="53"/>
      <c r="F58" s="53"/>
      <c r="G58" s="53"/>
      <c r="H58" s="53"/>
      <c r="I58" s="53"/>
      <c r="J58" s="53"/>
      <c r="K58" s="53"/>
      <c r="L58" s="53"/>
      <c r="M58" s="53"/>
      <c r="N58" s="53"/>
      <c r="O58" s="53"/>
      <c r="P58" s="53"/>
      <c r="Q58" s="41"/>
      <c r="R58" s="41"/>
      <c r="S58" s="41"/>
      <c r="T58" s="34"/>
    </row>
    <row r="59" spans="2:20" x14ac:dyDescent="0.3">
      <c r="C59" s="23"/>
      <c r="D59" s="33"/>
      <c r="E59" s="53"/>
      <c r="F59" s="53"/>
      <c r="G59" s="53"/>
      <c r="H59" s="53"/>
      <c r="I59" s="53"/>
      <c r="J59" s="53"/>
      <c r="K59" s="53"/>
      <c r="L59" s="53"/>
      <c r="M59" s="53"/>
      <c r="N59" s="53"/>
      <c r="O59" s="53"/>
      <c r="P59" s="53"/>
      <c r="Q59" s="41"/>
      <c r="R59" s="41"/>
      <c r="S59" s="41"/>
      <c r="T59" s="34"/>
    </row>
    <row r="60" spans="2:20" x14ac:dyDescent="0.3">
      <c r="C60" s="3" t="s">
        <v>101</v>
      </c>
      <c r="D60" s="28" t="s">
        <v>165</v>
      </c>
      <c r="E60" s="53"/>
      <c r="F60" s="53"/>
      <c r="G60" s="53"/>
      <c r="H60" s="53"/>
      <c r="I60" s="53"/>
      <c r="J60" s="53"/>
      <c r="K60" s="53"/>
      <c r="L60" s="53"/>
      <c r="M60" s="53"/>
      <c r="N60" s="53"/>
      <c r="O60" s="53"/>
      <c r="P60" s="53"/>
      <c r="Q60" s="41"/>
      <c r="R60" s="41"/>
      <c r="S60" s="41"/>
      <c r="T60" s="34"/>
    </row>
    <row r="61" spans="2:20" x14ac:dyDescent="0.3">
      <c r="C61" s="3" t="s">
        <v>118</v>
      </c>
      <c r="D61" s="28" t="s">
        <v>90</v>
      </c>
      <c r="E61" s="53"/>
      <c r="F61" s="53"/>
      <c r="G61" s="53"/>
      <c r="H61" s="53"/>
      <c r="I61" s="53"/>
      <c r="J61" s="53"/>
      <c r="K61" s="53"/>
      <c r="L61" s="53"/>
      <c r="M61" s="53"/>
      <c r="N61" s="53"/>
      <c r="O61" s="53"/>
      <c r="P61" s="53"/>
      <c r="Q61" s="41"/>
      <c r="R61" s="41"/>
      <c r="S61" s="41"/>
      <c r="T61" s="34"/>
    </row>
    <row r="62" spans="2:20" x14ac:dyDescent="0.3">
      <c r="C62" s="3" t="s">
        <v>130</v>
      </c>
      <c r="D62" s="31">
        <f>F51/D$56/D$57/D$58</f>
        <v>1709.2666977746617</v>
      </c>
      <c r="E62" s="53"/>
      <c r="F62" s="53"/>
      <c r="G62" s="53"/>
      <c r="H62" s="53"/>
      <c r="I62" s="53"/>
      <c r="J62" s="53"/>
      <c r="K62" s="53"/>
      <c r="L62" s="53"/>
      <c r="M62" s="53"/>
      <c r="N62" s="53"/>
      <c r="O62" s="53"/>
      <c r="P62" s="53"/>
      <c r="Q62" s="41"/>
      <c r="R62" s="41"/>
      <c r="S62" s="41"/>
      <c r="T62" s="34"/>
    </row>
    <row r="63" spans="2:20" x14ac:dyDescent="0.3">
      <c r="C63" s="3" t="s">
        <v>131</v>
      </c>
      <c r="D63" s="31">
        <f>F52/D$56/D$57/D$58</f>
        <v>1958.5316552925369</v>
      </c>
      <c r="E63" s="53"/>
      <c r="F63" s="53"/>
      <c r="G63" s="53"/>
      <c r="H63" s="53"/>
      <c r="I63" s="53"/>
      <c r="J63" s="53"/>
      <c r="K63" s="53"/>
      <c r="L63" s="53"/>
      <c r="M63" s="53"/>
      <c r="N63" s="53"/>
      <c r="O63" s="53"/>
      <c r="P63" s="53"/>
      <c r="Q63" s="41"/>
      <c r="R63" s="41"/>
      <c r="S63" s="41"/>
      <c r="T63" s="34"/>
    </row>
    <row r="64" spans="2:20" ht="14.5" x14ac:dyDescent="0.35">
      <c r="C64" s="3" t="s">
        <v>31</v>
      </c>
      <c r="D64" s="31">
        <f>D63-D62</f>
        <v>249.26495751787525</v>
      </c>
      <c r="E64" s="60" t="s">
        <v>174</v>
      </c>
      <c r="F64" s="53"/>
      <c r="G64" s="53"/>
      <c r="H64" s="53"/>
      <c r="I64" s="53"/>
      <c r="J64" s="53"/>
      <c r="K64" s="53"/>
      <c r="L64" s="53"/>
      <c r="M64" s="53"/>
      <c r="N64" s="53"/>
      <c r="O64" s="53"/>
      <c r="P64" s="53"/>
      <c r="Q64" s="41"/>
      <c r="R64" s="41"/>
      <c r="S64" s="41"/>
      <c r="T64" s="34"/>
    </row>
    <row r="65" spans="2:20" x14ac:dyDescent="0.3">
      <c r="C65" s="23"/>
      <c r="D65" s="33"/>
      <c r="E65" s="53"/>
      <c r="F65" s="53"/>
      <c r="G65" s="53"/>
      <c r="H65" s="53"/>
      <c r="I65" s="53"/>
      <c r="J65" s="53"/>
      <c r="K65" s="53"/>
      <c r="L65" s="53"/>
      <c r="M65" s="53"/>
      <c r="N65" s="53"/>
      <c r="O65" s="53"/>
      <c r="P65" s="53"/>
      <c r="Q65" s="41"/>
      <c r="R65" s="41"/>
      <c r="S65" s="41"/>
      <c r="T65" s="34"/>
    </row>
    <row r="66" spans="2:20" x14ac:dyDescent="0.3">
      <c r="B66" s="23" t="s">
        <v>119</v>
      </c>
      <c r="C66" s="23"/>
      <c r="D66" s="33"/>
      <c r="E66" s="53"/>
      <c r="F66" s="53"/>
      <c r="G66" s="53"/>
      <c r="H66" s="53"/>
      <c r="I66" s="53"/>
      <c r="J66" s="53"/>
      <c r="K66" s="53"/>
      <c r="L66" s="53"/>
      <c r="M66" s="53"/>
      <c r="N66" s="53"/>
      <c r="O66" s="53"/>
      <c r="P66" s="53"/>
      <c r="Q66" s="41"/>
      <c r="R66" s="41"/>
      <c r="S66" s="41"/>
      <c r="T66" s="34"/>
    </row>
    <row r="67" spans="2:20" x14ac:dyDescent="0.3">
      <c r="B67" s="23" t="s">
        <v>175</v>
      </c>
      <c r="C67" s="23"/>
      <c r="D67" s="33"/>
      <c r="E67" s="53"/>
      <c r="F67" s="53"/>
      <c r="G67" s="53"/>
      <c r="H67" s="53"/>
      <c r="I67" s="53"/>
      <c r="J67" s="53"/>
      <c r="K67" s="53"/>
      <c r="L67" s="53"/>
      <c r="M67" s="53"/>
      <c r="N67" s="53"/>
      <c r="O67" s="53"/>
      <c r="P67" s="53"/>
      <c r="Q67" s="41"/>
      <c r="R67" s="41"/>
      <c r="S67" s="41"/>
      <c r="T67" s="34"/>
    </row>
    <row r="68" spans="2:20" x14ac:dyDescent="0.3">
      <c r="B68" s="23"/>
      <c r="C68" s="23"/>
      <c r="D68" s="33"/>
      <c r="E68" s="53"/>
      <c r="F68" s="53"/>
      <c r="G68" s="53"/>
      <c r="H68" s="53"/>
      <c r="I68" s="53"/>
      <c r="J68" s="53"/>
      <c r="K68" s="53"/>
      <c r="L68" s="53"/>
      <c r="M68" s="53"/>
      <c r="N68" s="53"/>
      <c r="O68" s="53"/>
      <c r="P68" s="53"/>
      <c r="Q68" s="41"/>
      <c r="R68" s="41"/>
      <c r="S68" s="41"/>
      <c r="T68" s="34"/>
    </row>
    <row r="69" spans="2:20" x14ac:dyDescent="0.3">
      <c r="C69" s="36"/>
      <c r="D69" s="29" t="str">
        <f>D61</f>
        <v>2024/25</v>
      </c>
      <c r="E69" s="53"/>
      <c r="F69" s="53"/>
      <c r="G69" s="53"/>
      <c r="H69" s="53"/>
      <c r="I69" s="53"/>
      <c r="J69" s="53"/>
      <c r="K69" s="53"/>
      <c r="L69" s="53"/>
      <c r="M69" s="53"/>
      <c r="N69" s="53"/>
      <c r="O69" s="53"/>
      <c r="P69" s="53"/>
      <c r="Q69" s="41"/>
      <c r="R69" s="41"/>
      <c r="S69" s="41"/>
      <c r="T69" s="34"/>
    </row>
    <row r="70" spans="2:20" x14ac:dyDescent="0.3">
      <c r="C70" s="25" t="s">
        <v>132</v>
      </c>
      <c r="D70" s="31">
        <f>MAX(D62:D63)</f>
        <v>1958.5316552925369</v>
      </c>
    </row>
    <row r="72" spans="2:20" ht="14.5" x14ac:dyDescent="0.35">
      <c r="B72" s="76" t="s">
        <v>209</v>
      </c>
    </row>
  </sheetData>
  <phoneticPr fontId="15" type="noConversion"/>
  <hyperlinks>
    <hyperlink ref="B72" location="Contents!A1" display="Link to Contents page" xr:uid="{B7C1747C-CF05-466B-8FC3-3A0E9CDF437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2F7AE-BAC2-479C-B2E3-ABC9969A5C61}">
  <dimension ref="A1:V72"/>
  <sheetViews>
    <sheetView zoomScale="80" zoomScaleNormal="80" workbookViewId="0"/>
  </sheetViews>
  <sheetFormatPr defaultColWidth="9.08984375" defaultRowHeight="14" x14ac:dyDescent="0.3"/>
  <cols>
    <col min="1" max="1" width="6.26953125" style="24" customWidth="1"/>
    <col min="2" max="2" width="5.08984375" style="24" customWidth="1"/>
    <col min="3" max="3" width="81.7265625" style="24" customWidth="1"/>
    <col min="4" max="5" width="10.90625" style="24" customWidth="1"/>
    <col min="6" max="15" width="10.90625" style="24" bestFit="1" customWidth="1"/>
    <col min="16" max="16" width="10.90625" style="24" customWidth="1"/>
    <col min="17" max="19" width="10.90625" style="24" bestFit="1" customWidth="1"/>
    <col min="20" max="20" width="9.90625" style="24" customWidth="1"/>
    <col min="21" max="16384" width="9.08984375" style="24"/>
  </cols>
  <sheetData>
    <row r="1" spans="1:22" x14ac:dyDescent="0.3">
      <c r="A1" s="23" t="s">
        <v>116</v>
      </c>
    </row>
    <row r="2" spans="1:22" x14ac:dyDescent="0.3">
      <c r="A2" s="23" t="s">
        <v>161</v>
      </c>
    </row>
    <row r="3" spans="1:22" x14ac:dyDescent="0.3">
      <c r="A3" s="23"/>
    </row>
    <row r="4" spans="1:22" x14ac:dyDescent="0.3">
      <c r="B4" s="23" t="s">
        <v>105</v>
      </c>
    </row>
    <row r="6" spans="1:22" x14ac:dyDescent="0.3">
      <c r="C6" s="25" t="s">
        <v>121</v>
      </c>
      <c r="D6" s="26">
        <f>'Input Data'!B239</f>
        <v>5.5872279685214975E-3</v>
      </c>
    </row>
    <row r="8" spans="1:22" x14ac:dyDescent="0.3">
      <c r="C8" s="27"/>
      <c r="D8" s="28" t="s">
        <v>76</v>
      </c>
      <c r="E8" s="28" t="s">
        <v>77</v>
      </c>
      <c r="F8" s="28" t="s">
        <v>78</v>
      </c>
      <c r="G8" s="28" t="s">
        <v>79</v>
      </c>
      <c r="H8" s="28" t="s">
        <v>80</v>
      </c>
      <c r="I8" s="28" t="s">
        <v>81</v>
      </c>
      <c r="J8" s="28" t="s">
        <v>82</v>
      </c>
      <c r="K8" s="28" t="s">
        <v>83</v>
      </c>
      <c r="L8" s="28" t="s">
        <v>84</v>
      </c>
      <c r="M8" s="28" t="s">
        <v>85</v>
      </c>
      <c r="N8" s="28" t="s">
        <v>86</v>
      </c>
      <c r="O8" s="28" t="s">
        <v>87</v>
      </c>
      <c r="P8" s="28" t="s">
        <v>88</v>
      </c>
      <c r="Q8" s="28" t="s">
        <v>89</v>
      </c>
      <c r="R8" s="28" t="s">
        <v>90</v>
      </c>
      <c r="S8" s="28" t="s">
        <v>165</v>
      </c>
    </row>
    <row r="9" spans="1:22" x14ac:dyDescent="0.3">
      <c r="C9" s="25" t="s">
        <v>27</v>
      </c>
      <c r="D9" s="29">
        <f>'Input Data'!B16</f>
        <v>266.26018557251416</v>
      </c>
      <c r="E9" s="30">
        <f>'Input Data'!C16</f>
        <v>280.4031952180398</v>
      </c>
      <c r="F9" s="30">
        <f>'Input Data'!D16</f>
        <v>299.81226976204431</v>
      </c>
      <c r="G9" s="30">
        <f>'Input Data'!E16</f>
        <v>312.33828957947992</v>
      </c>
      <c r="H9" s="30">
        <f>'Input Data'!F16</f>
        <v>306.82551210219378</v>
      </c>
      <c r="I9" s="30">
        <f>'Input Data'!G16</f>
        <v>325.64307576795176</v>
      </c>
      <c r="J9" s="30">
        <f>'Input Data'!H16</f>
        <v>295.04170575996682</v>
      </c>
      <c r="K9" s="30">
        <f>'Input Data'!I16</f>
        <v>268.79411086533764</v>
      </c>
      <c r="L9" s="30">
        <f>'Input Data'!J16</f>
        <v>265.80319709497041</v>
      </c>
      <c r="M9" s="30">
        <f>'Input Data'!K16</f>
        <v>258.46822831730572</v>
      </c>
      <c r="N9" s="30">
        <f>'Input Data'!L16</f>
        <v>258.70930806785054</v>
      </c>
      <c r="O9" s="30">
        <f>'Input Data'!M16</f>
        <v>274.94167850679128</v>
      </c>
      <c r="P9" s="30">
        <f>'Input Data'!N16</f>
        <v>299.51022264281767</v>
      </c>
      <c r="Q9" s="31">
        <f>'Input Data'!O16</f>
        <v>302.09917338042879</v>
      </c>
      <c r="R9" s="31">
        <f>'Input Data'!P16</f>
        <v>302.38303605517132</v>
      </c>
      <c r="S9" s="31">
        <f>'Input Data'!Q16</f>
        <v>302.42424995341628</v>
      </c>
      <c r="U9" s="32"/>
    </row>
    <row r="10" spans="1:22" x14ac:dyDescent="0.3">
      <c r="C10" s="25" t="s">
        <v>26</v>
      </c>
      <c r="D10" s="29">
        <f>D9</f>
        <v>266.26018557251416</v>
      </c>
      <c r="E10" s="30">
        <f t="shared" ref="E10:O10" si="0">E9</f>
        <v>280.4031952180398</v>
      </c>
      <c r="F10" s="30">
        <f t="shared" si="0"/>
        <v>299.81226976204431</v>
      </c>
      <c r="G10" s="30">
        <f t="shared" si="0"/>
        <v>312.33828957947992</v>
      </c>
      <c r="H10" s="30">
        <f t="shared" si="0"/>
        <v>306.82551210219378</v>
      </c>
      <c r="I10" s="30">
        <f t="shared" si="0"/>
        <v>325.64307576795176</v>
      </c>
      <c r="J10" s="30">
        <f t="shared" si="0"/>
        <v>295.04170575996682</v>
      </c>
      <c r="K10" s="30">
        <f t="shared" si="0"/>
        <v>268.79411086533764</v>
      </c>
      <c r="L10" s="30">
        <f t="shared" si="0"/>
        <v>265.80319709497041</v>
      </c>
      <c r="M10" s="30">
        <f t="shared" si="0"/>
        <v>258.46822831730572</v>
      </c>
      <c r="N10" s="30">
        <f t="shared" si="0"/>
        <v>258.70930806785054</v>
      </c>
      <c r="O10" s="30">
        <f t="shared" si="0"/>
        <v>274.94167850679128</v>
      </c>
      <c r="P10" s="30">
        <f t="shared" ref="P10" si="1">P9</f>
        <v>299.51022264281767</v>
      </c>
      <c r="Q10" s="31">
        <f>'Input Data'!B276</f>
        <v>322.53884457625742</v>
      </c>
      <c r="R10" s="31">
        <f>'Input Data'!C276</f>
        <v>337.85654699378898</v>
      </c>
      <c r="S10" s="31"/>
      <c r="U10" s="32"/>
    </row>
    <row r="11" spans="1:22" x14ac:dyDescent="0.3">
      <c r="C11" s="3" t="s">
        <v>28</v>
      </c>
      <c r="D11" s="29"/>
      <c r="E11" s="30"/>
      <c r="F11" s="30"/>
      <c r="G11" s="30"/>
      <c r="H11" s="30"/>
      <c r="I11" s="30"/>
      <c r="J11" s="30"/>
      <c r="K11" s="30"/>
      <c r="L11" s="30"/>
      <c r="M11" s="30"/>
      <c r="N11" s="30"/>
      <c r="O11" s="30"/>
      <c r="P11" s="30"/>
      <c r="Q11" s="31">
        <f>Q10-Q9</f>
        <v>20.439671195828623</v>
      </c>
      <c r="R11" s="31">
        <f>R10-R9</f>
        <v>35.473510938617665</v>
      </c>
      <c r="S11" s="31"/>
      <c r="U11" s="32"/>
    </row>
    <row r="12" spans="1:22" x14ac:dyDescent="0.3">
      <c r="D12" s="33"/>
      <c r="E12" s="34"/>
      <c r="F12" s="34"/>
      <c r="G12" s="34"/>
      <c r="H12" s="34"/>
      <c r="I12" s="34"/>
      <c r="J12" s="34"/>
      <c r="K12" s="34"/>
      <c r="L12" s="34"/>
      <c r="M12" s="34"/>
      <c r="N12" s="34"/>
      <c r="O12" s="34"/>
      <c r="P12" s="34"/>
      <c r="Q12" s="35"/>
      <c r="R12" s="35"/>
      <c r="S12" s="35"/>
    </row>
    <row r="13" spans="1:22" x14ac:dyDescent="0.3">
      <c r="B13" s="23" t="s">
        <v>133</v>
      </c>
      <c r="D13" s="33"/>
      <c r="E13" s="34"/>
      <c r="F13" s="34"/>
      <c r="G13" s="34"/>
      <c r="H13" s="34"/>
      <c r="I13" s="34"/>
      <c r="J13" s="34"/>
      <c r="K13" s="34"/>
      <c r="L13" s="34"/>
      <c r="M13" s="34"/>
      <c r="N13" s="34"/>
      <c r="O13" s="34"/>
      <c r="P13" s="34"/>
      <c r="Q13" s="35"/>
      <c r="R13" s="35"/>
      <c r="S13" s="35"/>
    </row>
    <row r="14" spans="1:22" x14ac:dyDescent="0.3">
      <c r="B14" s="23" t="s">
        <v>113</v>
      </c>
      <c r="U14" s="32"/>
      <c r="V14" s="32"/>
    </row>
    <row r="15" spans="1:22" x14ac:dyDescent="0.3">
      <c r="B15" s="23"/>
      <c r="U15" s="32"/>
      <c r="V15" s="32"/>
    </row>
    <row r="16" spans="1:22" x14ac:dyDescent="0.3">
      <c r="C16" s="27"/>
      <c r="D16" s="36" t="s">
        <v>76</v>
      </c>
      <c r="E16" s="36" t="s">
        <v>77</v>
      </c>
      <c r="F16" s="36" t="s">
        <v>78</v>
      </c>
      <c r="G16" s="36" t="s">
        <v>79</v>
      </c>
      <c r="H16" s="36" t="s">
        <v>80</v>
      </c>
      <c r="I16" s="36" t="s">
        <v>81</v>
      </c>
      <c r="J16" s="36" t="s">
        <v>82</v>
      </c>
      <c r="K16" s="36" t="s">
        <v>83</v>
      </c>
      <c r="L16" s="36" t="s">
        <v>84</v>
      </c>
      <c r="M16" s="36" t="s">
        <v>85</v>
      </c>
      <c r="N16" s="36" t="s">
        <v>86</v>
      </c>
      <c r="O16" s="36" t="s">
        <v>87</v>
      </c>
      <c r="P16" s="28" t="s">
        <v>88</v>
      </c>
      <c r="Q16" s="28" t="s">
        <v>89</v>
      </c>
      <c r="R16" s="28" t="s">
        <v>90</v>
      </c>
      <c r="S16" s="28" t="s">
        <v>165</v>
      </c>
    </row>
    <row r="17" spans="2:20" x14ac:dyDescent="0.3">
      <c r="C17" s="3" t="s">
        <v>106</v>
      </c>
      <c r="D17" s="37"/>
      <c r="E17" s="30">
        <f>E21+E24</f>
        <v>22.373507209483666</v>
      </c>
      <c r="F17" s="30">
        <f t="shared" ref="F17:O18" si="2">F21+F24</f>
        <v>32.316372953406983</v>
      </c>
      <c r="G17" s="30">
        <f t="shared" si="2"/>
        <v>43.628273018145507</v>
      </c>
      <c r="H17" s="30">
        <f t="shared" si="2"/>
        <v>39.97456054750964</v>
      </c>
      <c r="I17" s="30">
        <f t="shared" si="2"/>
        <v>35.900005205483495</v>
      </c>
      <c r="J17" s="30">
        <f t="shared" si="2"/>
        <v>40.006648369279461</v>
      </c>
      <c r="K17" s="30">
        <f t="shared" si="2"/>
        <v>36.462897117601415</v>
      </c>
      <c r="L17" s="30">
        <f t="shared" si="2"/>
        <v>31.985974532095561</v>
      </c>
      <c r="M17" s="30">
        <f t="shared" si="2"/>
        <v>27.553375844224412</v>
      </c>
      <c r="N17" s="30">
        <f t="shared" si="2"/>
        <v>17.37403738324916</v>
      </c>
      <c r="O17" s="30">
        <f t="shared" si="2"/>
        <v>25.582558999936744</v>
      </c>
      <c r="P17" s="30">
        <f t="shared" ref="P17:Q17" si="3">P21+P24</f>
        <v>22.668080342069963</v>
      </c>
      <c r="Q17" s="31">
        <f t="shared" si="3"/>
        <v>25.998033032136846</v>
      </c>
      <c r="R17" s="31">
        <f t="shared" ref="R17:S17" si="4">R21+R24</f>
        <v>25.448226379308991</v>
      </c>
      <c r="S17" s="31">
        <f t="shared" si="4"/>
        <v>25.244952158822084</v>
      </c>
    </row>
    <row r="18" spans="2:20" x14ac:dyDescent="0.3">
      <c r="C18" s="3" t="s">
        <v>110</v>
      </c>
      <c r="D18" s="37"/>
      <c r="E18" s="30">
        <f>E22+E25</f>
        <v>22.373507209483666</v>
      </c>
      <c r="F18" s="30">
        <f t="shared" si="2"/>
        <v>32.316372953406983</v>
      </c>
      <c r="G18" s="30">
        <f t="shared" si="2"/>
        <v>43.628273018145507</v>
      </c>
      <c r="H18" s="30">
        <f t="shared" si="2"/>
        <v>39.97456054750964</v>
      </c>
      <c r="I18" s="30">
        <f t="shared" si="2"/>
        <v>35.900005205483495</v>
      </c>
      <c r="J18" s="30">
        <f t="shared" si="2"/>
        <v>40.006648369279461</v>
      </c>
      <c r="K18" s="30">
        <f t="shared" si="2"/>
        <v>36.462897117601415</v>
      </c>
      <c r="L18" s="30">
        <f t="shared" si="2"/>
        <v>31.985974532095561</v>
      </c>
      <c r="M18" s="30">
        <f t="shared" si="2"/>
        <v>27.553375844224412</v>
      </c>
      <c r="N18" s="30">
        <f t="shared" si="2"/>
        <v>17.37403738324916</v>
      </c>
      <c r="O18" s="30">
        <f t="shared" si="2"/>
        <v>25.582558999936744</v>
      </c>
      <c r="P18" s="30">
        <f t="shared" ref="P18:Q18" si="5">P22+P25</f>
        <v>22.668080342069963</v>
      </c>
      <c r="Q18" s="31">
        <f t="shared" si="5"/>
        <v>25.998033032136846</v>
      </c>
      <c r="R18" s="31">
        <f t="shared" ref="R18:S18" si="6">R22+R25</f>
        <v>27.170023145217606</v>
      </c>
      <c r="S18" s="31">
        <f t="shared" si="6"/>
        <v>28.206517391560407</v>
      </c>
    </row>
    <row r="19" spans="2:20" x14ac:dyDescent="0.3">
      <c r="C19" s="3" t="s">
        <v>149</v>
      </c>
      <c r="D19" s="38"/>
      <c r="E19" s="39"/>
      <c r="F19" s="39"/>
      <c r="G19" s="39"/>
      <c r="H19" s="39"/>
      <c r="I19" s="39"/>
      <c r="J19" s="39"/>
      <c r="K19" s="39"/>
      <c r="L19" s="39"/>
      <c r="M19" s="39"/>
      <c r="N19" s="39"/>
      <c r="O19" s="39"/>
      <c r="P19" s="39"/>
      <c r="Q19" s="31">
        <f t="shared" ref="Q19" si="7">Q18-Q17</f>
        <v>0</v>
      </c>
      <c r="R19" s="31">
        <f t="shared" ref="R19:S19" si="8">R18-R17</f>
        <v>1.7217967659086142</v>
      </c>
      <c r="S19" s="31">
        <f t="shared" si="8"/>
        <v>2.9615652327383231</v>
      </c>
    </row>
    <row r="20" spans="2:20" x14ac:dyDescent="0.3">
      <c r="C20" s="25" t="s">
        <v>24</v>
      </c>
      <c r="D20" s="26"/>
      <c r="E20" s="45">
        <f>'Input Data'!B42</f>
        <v>3.3464408804578877E-2</v>
      </c>
      <c r="F20" s="45">
        <f>'Input Data'!C42</f>
        <v>5.2172748988192935E-2</v>
      </c>
      <c r="G20" s="45">
        <f>'Input Data'!D42</f>
        <v>8.513760798426781E-2</v>
      </c>
      <c r="H20" s="45">
        <f>'Input Data'!E42</f>
        <v>8.3809359797623509E-2</v>
      </c>
      <c r="I20" s="45">
        <f>'Input Data'!F42</f>
        <v>6.4615490406291859E-2</v>
      </c>
      <c r="J20" s="45">
        <f>'Input Data'!G42</f>
        <v>9.6997756170547636E-2</v>
      </c>
      <c r="K20" s="45">
        <f>'Input Data'!H42</f>
        <v>7.4795938729230738E-2</v>
      </c>
      <c r="L20" s="45">
        <f>'Input Data'!I42</f>
        <v>8.5515533035934399E-2</v>
      </c>
      <c r="M20" s="45">
        <f>'Input Data'!J42</f>
        <v>8.0412982091232654E-2</v>
      </c>
      <c r="N20" s="45">
        <f>'Input Data'!K42</f>
        <v>6.1276246301288168E-2</v>
      </c>
      <c r="O20" s="45">
        <f>'Input Data'!L42</f>
        <v>7.403616743948549E-2</v>
      </c>
      <c r="P20" s="45">
        <f>'Input Data'!M42</f>
        <v>6.1533963868828832E-2</v>
      </c>
      <c r="Q20" s="46">
        <f>'Input Data'!N42</f>
        <v>7.3979258968170716E-2</v>
      </c>
      <c r="R20" s="46">
        <f>'Input Data'!O42</f>
        <v>7.1538223091062475E-2</v>
      </c>
      <c r="S20" s="46">
        <f>'Input Data'!P42</f>
        <v>7.0786269971714458E-2</v>
      </c>
    </row>
    <row r="21" spans="2:20" x14ac:dyDescent="0.3">
      <c r="C21" s="3" t="s">
        <v>150</v>
      </c>
      <c r="D21" s="37"/>
      <c r="E21" s="30">
        <f>E$20*D9</f>
        <v>8.9102396983816483</v>
      </c>
      <c r="F21" s="30">
        <f t="shared" ref="F21:O21" si="9">F20*E9</f>
        <v>14.629405519598052</v>
      </c>
      <c r="G21" s="30">
        <f t="shared" si="9"/>
        <v>25.525299491874478</v>
      </c>
      <c r="H21" s="30">
        <f t="shared" si="9"/>
        <v>26.176872089940954</v>
      </c>
      <c r="I21" s="30">
        <f t="shared" si="9"/>
        <v>19.82568093364489</v>
      </c>
      <c r="J21" s="30">
        <f t="shared" si="9"/>
        <v>31.586647661966953</v>
      </c>
      <c r="K21" s="30">
        <f t="shared" si="9"/>
        <v>22.0679213465902</v>
      </c>
      <c r="L21" s="30">
        <f t="shared" si="9"/>
        <v>22.986071667569394</v>
      </c>
      <c r="M21" s="30">
        <f t="shared" si="9"/>
        <v>21.374027727790239</v>
      </c>
      <c r="N21" s="30">
        <f t="shared" si="9"/>
        <v>15.83796281942881</v>
      </c>
      <c r="O21" s="30">
        <f t="shared" si="9"/>
        <v>19.153845650264817</v>
      </c>
      <c r="P21" s="30">
        <f t="shared" ref="P21" si="10">P20*O9</f>
        <v>16.918251311272048</v>
      </c>
      <c r="Q21" s="31">
        <f t="shared" ref="Q21" si="11">Q20*P9</f>
        <v>22.157544324507477</v>
      </c>
      <c r="R21" s="31">
        <f t="shared" ref="R21" si="12">R20*Q9</f>
        <v>21.611638060914679</v>
      </c>
      <c r="S21" s="31">
        <f t="shared" ref="S21" si="13">S20*R9</f>
        <v>21.404567225068025</v>
      </c>
    </row>
    <row r="22" spans="2:20" x14ac:dyDescent="0.3">
      <c r="C22" s="3" t="s">
        <v>151</v>
      </c>
      <c r="D22" s="37"/>
      <c r="E22" s="30">
        <f>E$20*D10</f>
        <v>8.9102396983816483</v>
      </c>
      <c r="F22" s="30">
        <f t="shared" ref="F22:O22" si="14">F$20*E10</f>
        <v>14.629405519598052</v>
      </c>
      <c r="G22" s="30">
        <f t="shared" si="14"/>
        <v>25.525299491874478</v>
      </c>
      <c r="H22" s="30">
        <f t="shared" si="14"/>
        <v>26.176872089940954</v>
      </c>
      <c r="I22" s="30">
        <f t="shared" si="14"/>
        <v>19.82568093364489</v>
      </c>
      <c r="J22" s="30">
        <f t="shared" si="14"/>
        <v>31.586647661966953</v>
      </c>
      <c r="K22" s="30">
        <f t="shared" si="14"/>
        <v>22.0679213465902</v>
      </c>
      <c r="L22" s="30">
        <f t="shared" si="14"/>
        <v>22.986071667569394</v>
      </c>
      <c r="M22" s="30">
        <f t="shared" si="14"/>
        <v>21.374027727790239</v>
      </c>
      <c r="N22" s="30">
        <f t="shared" si="14"/>
        <v>15.83796281942881</v>
      </c>
      <c r="O22" s="30">
        <f t="shared" si="14"/>
        <v>19.153845650264817</v>
      </c>
      <c r="P22" s="30">
        <f t="shared" ref="P22" si="15">P$20*O10</f>
        <v>16.918251311272048</v>
      </c>
      <c r="Q22" s="31">
        <f t="shared" ref="Q22" si="16">Q$20*P10</f>
        <v>22.157544324507477</v>
      </c>
      <c r="R22" s="31">
        <f t="shared" ref="R22" si="17">R$20*Q10</f>
        <v>23.073855818829831</v>
      </c>
      <c r="S22" s="31">
        <f t="shared" ref="S22" si="18">S$20*R10</f>
        <v>23.915604747213578</v>
      </c>
      <c r="T22" s="40"/>
    </row>
    <row r="23" spans="2:20" x14ac:dyDescent="0.3">
      <c r="C23" s="25" t="s">
        <v>29</v>
      </c>
      <c r="D23" s="26"/>
      <c r="E23" s="45">
        <f>'Input Data'!B67</f>
        <v>5.0564328580156373E-2</v>
      </c>
      <c r="F23" s="45">
        <f>'Input Data'!C67</f>
        <v>6.3076911160215757E-2</v>
      </c>
      <c r="G23" s="45">
        <f>'Input Data'!D67</f>
        <v>6.0381029571068057E-2</v>
      </c>
      <c r="H23" s="45">
        <f>'Input Data'!E67</f>
        <v>4.4175462688693587E-2</v>
      </c>
      <c r="I23" s="45">
        <f>'Input Data'!F67</f>
        <v>5.2389138574906888E-2</v>
      </c>
      <c r="J23" s="45">
        <f>'Input Data'!G67</f>
        <v>2.5856532301373025E-2</v>
      </c>
      <c r="K23" s="45">
        <f>'Input Data'!H67</f>
        <v>4.8789630381009065E-2</v>
      </c>
      <c r="L23" s="45">
        <f>'Input Data'!I67</f>
        <v>3.348251505790989E-2</v>
      </c>
      <c r="M23" s="45">
        <f>'Input Data'!J67</f>
        <v>2.3247832170454726E-2</v>
      </c>
      <c r="N23" s="45">
        <f>'Input Data'!K67</f>
        <v>5.9429918091696869E-3</v>
      </c>
      <c r="O23" s="45">
        <f>'Input Data'!L67</f>
        <v>2.4849176852909736E-2</v>
      </c>
      <c r="P23" s="45">
        <f>'Input Data'!M67</f>
        <v>2.0912904373121051E-2</v>
      </c>
      <c r="Q23" s="46">
        <f>'Input Data'!N67</f>
        <v>1.2822563028873179E-2</v>
      </c>
      <c r="R23" s="46">
        <f>'Input Data'!O67</f>
        <v>1.269976437030153E-2</v>
      </c>
      <c r="S23" s="46">
        <f>'Input Data'!P67</f>
        <v>1.2700398090630196E-2</v>
      </c>
    </row>
    <row r="24" spans="2:20" x14ac:dyDescent="0.3">
      <c r="C24" s="3" t="s">
        <v>152</v>
      </c>
      <c r="D24" s="37"/>
      <c r="E24" s="30">
        <f>E$23*D9</f>
        <v>13.463267511102018</v>
      </c>
      <c r="F24" s="30">
        <f t="shared" ref="F24:O24" si="19">F23*E9</f>
        <v>17.686967433808931</v>
      </c>
      <c r="G24" s="30">
        <f t="shared" si="19"/>
        <v>18.102973526271033</v>
      </c>
      <c r="H24" s="30">
        <f t="shared" si="19"/>
        <v>13.797688457568688</v>
      </c>
      <c r="I24" s="30">
        <f t="shared" si="19"/>
        <v>16.074324271838602</v>
      </c>
      <c r="J24" s="30">
        <f t="shared" si="19"/>
        <v>8.4200007073125089</v>
      </c>
      <c r="K24" s="30">
        <f t="shared" si="19"/>
        <v>14.394975771011215</v>
      </c>
      <c r="L24" s="30">
        <f t="shared" si="19"/>
        <v>8.9999028645261685</v>
      </c>
      <c r="M24" s="30">
        <f t="shared" si="19"/>
        <v>6.1793481164341717</v>
      </c>
      <c r="N24" s="30">
        <f t="shared" si="19"/>
        <v>1.5360745638203483</v>
      </c>
      <c r="O24" s="30">
        <f t="shared" si="19"/>
        <v>6.4287133496719262</v>
      </c>
      <c r="P24" s="30">
        <f t="shared" ref="P24" si="20">P23*O9</f>
        <v>5.7498290307979172</v>
      </c>
      <c r="Q24" s="31">
        <f t="shared" ref="Q24" si="21">Q23*P9</f>
        <v>3.8404887076293681</v>
      </c>
      <c r="R24" s="31">
        <f t="shared" ref="R24" si="22">R23*Q9</f>
        <v>3.8365883183943139</v>
      </c>
      <c r="S24" s="31">
        <f t="shared" ref="S24" si="23">S23*R9</f>
        <v>3.8403849337540596</v>
      </c>
    </row>
    <row r="25" spans="2:20" x14ac:dyDescent="0.3">
      <c r="C25" s="3" t="s">
        <v>153</v>
      </c>
      <c r="D25" s="37"/>
      <c r="E25" s="30">
        <f>E$23*D10</f>
        <v>13.463267511102018</v>
      </c>
      <c r="F25" s="30">
        <f t="shared" ref="F25:O25" si="24">F$23*E10</f>
        <v>17.686967433808931</v>
      </c>
      <c r="G25" s="30">
        <f t="shared" si="24"/>
        <v>18.102973526271033</v>
      </c>
      <c r="H25" s="30">
        <f t="shared" si="24"/>
        <v>13.797688457568688</v>
      </c>
      <c r="I25" s="30">
        <f t="shared" si="24"/>
        <v>16.074324271838602</v>
      </c>
      <c r="J25" s="30">
        <f t="shared" si="24"/>
        <v>8.4200007073125089</v>
      </c>
      <c r="K25" s="30">
        <f t="shared" si="24"/>
        <v>14.394975771011215</v>
      </c>
      <c r="L25" s="30">
        <f t="shared" si="24"/>
        <v>8.9999028645261685</v>
      </c>
      <c r="M25" s="30">
        <f t="shared" si="24"/>
        <v>6.1793481164341717</v>
      </c>
      <c r="N25" s="30">
        <f t="shared" si="24"/>
        <v>1.5360745638203483</v>
      </c>
      <c r="O25" s="30">
        <f t="shared" si="24"/>
        <v>6.4287133496719262</v>
      </c>
      <c r="P25" s="30">
        <f t="shared" ref="P25" si="25">P$23*O10</f>
        <v>5.7498290307979172</v>
      </c>
      <c r="Q25" s="31">
        <f t="shared" ref="Q25" si="26">Q$23*P10</f>
        <v>3.8404887076293681</v>
      </c>
      <c r="R25" s="31">
        <f t="shared" ref="R25" si="27">R$23*Q10</f>
        <v>4.0961673263877767</v>
      </c>
      <c r="S25" s="31">
        <f t="shared" ref="S25" si="28">S$23*R10</f>
        <v>4.2909126443468288</v>
      </c>
    </row>
    <row r="26" spans="2:20" x14ac:dyDescent="0.3">
      <c r="D26" s="33"/>
      <c r="E26" s="34"/>
      <c r="F26" s="34"/>
      <c r="G26" s="34"/>
      <c r="H26" s="34"/>
      <c r="I26" s="34"/>
      <c r="J26" s="34"/>
      <c r="K26" s="34"/>
      <c r="L26" s="34"/>
      <c r="M26" s="34"/>
      <c r="N26" s="34"/>
      <c r="O26" s="34"/>
      <c r="P26" s="34"/>
      <c r="Q26" s="34"/>
      <c r="R26" s="34"/>
      <c r="S26" s="34"/>
    </row>
    <row r="27" spans="2:20" x14ac:dyDescent="0.3">
      <c r="B27" s="23" t="s">
        <v>164</v>
      </c>
      <c r="D27" s="33"/>
      <c r="E27" s="34"/>
      <c r="F27" s="34"/>
      <c r="G27" s="34"/>
      <c r="H27" s="34"/>
      <c r="I27" s="34"/>
      <c r="J27" s="34"/>
      <c r="K27" s="34"/>
      <c r="L27" s="34"/>
      <c r="M27" s="34"/>
      <c r="N27" s="34"/>
      <c r="O27" s="34"/>
      <c r="P27" s="34"/>
      <c r="Q27" s="34"/>
      <c r="R27" s="34"/>
      <c r="S27" s="34"/>
    </row>
    <row r="28" spans="2:20" x14ac:dyDescent="0.3">
      <c r="D28" s="33"/>
      <c r="E28" s="34"/>
      <c r="F28" s="34"/>
      <c r="G28" s="34"/>
      <c r="H28" s="34"/>
      <c r="I28" s="34"/>
      <c r="J28" s="34"/>
      <c r="K28" s="34"/>
      <c r="L28" s="34"/>
      <c r="M28" s="34"/>
      <c r="N28" s="34"/>
      <c r="O28" s="34"/>
      <c r="P28" s="34"/>
      <c r="Q28" s="34"/>
      <c r="R28" s="34"/>
      <c r="S28" s="34"/>
    </row>
    <row r="29" spans="2:20" x14ac:dyDescent="0.3">
      <c r="C29" s="27"/>
      <c r="D29" s="36" t="s">
        <v>76</v>
      </c>
      <c r="E29" s="36" t="s">
        <v>77</v>
      </c>
      <c r="F29" s="36" t="s">
        <v>78</v>
      </c>
      <c r="G29" s="36" t="s">
        <v>79</v>
      </c>
      <c r="H29" s="36" t="s">
        <v>80</v>
      </c>
      <c r="I29" s="36" t="s">
        <v>81</v>
      </c>
      <c r="J29" s="36" t="s">
        <v>82</v>
      </c>
      <c r="K29" s="36" t="s">
        <v>83</v>
      </c>
      <c r="L29" s="36" t="s">
        <v>84</v>
      </c>
      <c r="M29" s="36" t="s">
        <v>85</v>
      </c>
      <c r="N29" s="36" t="s">
        <v>86</v>
      </c>
      <c r="O29" s="36" t="s">
        <v>87</v>
      </c>
      <c r="P29" s="28" t="s">
        <v>88</v>
      </c>
      <c r="Q29" s="28" t="s">
        <v>89</v>
      </c>
      <c r="R29" s="28" t="s">
        <v>90</v>
      </c>
      <c r="S29" s="28" t="s">
        <v>165</v>
      </c>
    </row>
    <row r="30" spans="2:20" x14ac:dyDescent="0.3">
      <c r="C30" s="3" t="s">
        <v>107</v>
      </c>
      <c r="D30" s="52"/>
      <c r="E30" s="30">
        <f>'Input Data'!B300</f>
        <v>26.078744158933265</v>
      </c>
      <c r="F30" s="30">
        <f>'Input Data'!C300</f>
        <v>30.483226232776168</v>
      </c>
      <c r="G30" s="30">
        <f>'Input Data'!D300</f>
        <v>36.409179553833994</v>
      </c>
      <c r="H30" s="30">
        <f>'Input Data'!E300</f>
        <v>30.634159665345965</v>
      </c>
      <c r="I30" s="30">
        <f>'Input Data'!F300</f>
        <v>38.356997252910446</v>
      </c>
      <c r="J30" s="30">
        <f>'Input Data'!G300</f>
        <v>28.006971902607418</v>
      </c>
      <c r="K30" s="30">
        <f>'Input Data'!H300</f>
        <v>28.433359003546727</v>
      </c>
      <c r="L30" s="30">
        <f>'Input Data'!I300</f>
        <v>26.752639290269144</v>
      </c>
      <c r="M30" s="30">
        <f>'Input Data'!J300</f>
        <v>26.23939083412737</v>
      </c>
      <c r="N30" s="30">
        <f>'Input Data'!K300</f>
        <v>28.694979207722888</v>
      </c>
      <c r="O30" s="30">
        <f>'Input Data'!L300</f>
        <v>30.660956046347049</v>
      </c>
      <c r="P30" s="30">
        <f>'Input Data'!M300</f>
        <v>21.513025420959995</v>
      </c>
      <c r="Q30" s="31">
        <f>Q9*($D$6+1)-P9+Q17</f>
        <v>30.274880720526312</v>
      </c>
      <c r="R30" s="31">
        <f>R9*($D$6+1)-Q9+R17</f>
        <v>27.421572010305383</v>
      </c>
      <c r="S30" s="31">
        <f>S9*($D$6+1)-R9+S17</f>
        <v>26.975879284765906</v>
      </c>
    </row>
    <row r="31" spans="2:20" x14ac:dyDescent="0.3">
      <c r="C31" s="3" t="s">
        <v>111</v>
      </c>
      <c r="D31" s="52"/>
      <c r="E31" s="30">
        <f>E30</f>
        <v>26.078744158933265</v>
      </c>
      <c r="F31" s="30">
        <f t="shared" ref="F31:O31" si="29">F30</f>
        <v>30.483226232776168</v>
      </c>
      <c r="G31" s="30">
        <f t="shared" si="29"/>
        <v>36.409179553833994</v>
      </c>
      <c r="H31" s="30">
        <f t="shared" si="29"/>
        <v>30.634159665345965</v>
      </c>
      <c r="I31" s="30">
        <f t="shared" si="29"/>
        <v>38.356997252910446</v>
      </c>
      <c r="J31" s="30">
        <f t="shared" si="29"/>
        <v>28.006971902607418</v>
      </c>
      <c r="K31" s="30">
        <f t="shared" si="29"/>
        <v>28.433359003546727</v>
      </c>
      <c r="L31" s="30">
        <f t="shared" si="29"/>
        <v>26.752639290269144</v>
      </c>
      <c r="M31" s="30">
        <f t="shared" si="29"/>
        <v>26.23939083412737</v>
      </c>
      <c r="N31" s="30">
        <f t="shared" si="29"/>
        <v>28.694979207722888</v>
      </c>
      <c r="O31" s="30">
        <f t="shared" si="29"/>
        <v>30.660956046347049</v>
      </c>
      <c r="P31" s="30">
        <f t="shared" ref="P31" si="30">P30</f>
        <v>21.513025420959995</v>
      </c>
      <c r="Q31" s="31">
        <f>Q9*($D$6+1)-P10+Q18</f>
        <v>30.274880720526312</v>
      </c>
      <c r="R31" s="31">
        <f>R9*($D$6+1)-Q10+R18</f>
        <v>8.7036975803853736</v>
      </c>
      <c r="S31" s="31">
        <f>S9*($D$6+1)-R10+S18</f>
        <v>-5.5360664211134356</v>
      </c>
      <c r="T31" s="34"/>
    </row>
    <row r="33" spans="2:20" x14ac:dyDescent="0.3">
      <c r="B33" s="23" t="s">
        <v>154</v>
      </c>
    </row>
    <row r="35" spans="2:20" x14ac:dyDescent="0.3">
      <c r="C35" s="37"/>
      <c r="D35" s="29" t="s">
        <v>76</v>
      </c>
      <c r="E35" s="30" t="s">
        <v>77</v>
      </c>
      <c r="F35" s="30" t="s">
        <v>78</v>
      </c>
      <c r="G35" s="30" t="s">
        <v>79</v>
      </c>
      <c r="H35" s="30" t="s">
        <v>80</v>
      </c>
      <c r="I35" s="30" t="s">
        <v>81</v>
      </c>
      <c r="J35" s="30" t="s">
        <v>82</v>
      </c>
      <c r="K35" s="30" t="s">
        <v>83</v>
      </c>
      <c r="L35" s="30" t="s">
        <v>84</v>
      </c>
      <c r="M35" s="30" t="s">
        <v>85</v>
      </c>
      <c r="N35" s="30" t="s">
        <v>86</v>
      </c>
      <c r="O35" s="30" t="s">
        <v>87</v>
      </c>
      <c r="P35" s="28" t="s">
        <v>88</v>
      </c>
      <c r="Q35" s="28" t="s">
        <v>89</v>
      </c>
      <c r="R35" s="28" t="s">
        <v>90</v>
      </c>
      <c r="S35" s="28" t="s">
        <v>165</v>
      </c>
    </row>
    <row r="36" spans="2:20" x14ac:dyDescent="0.3">
      <c r="C36" s="3" t="s">
        <v>107</v>
      </c>
      <c r="D36" s="38"/>
      <c r="E36" s="30">
        <f t="shared" ref="E36:O37" si="31">E30</f>
        <v>26.078744158933265</v>
      </c>
      <c r="F36" s="30">
        <f t="shared" si="31"/>
        <v>30.483226232776168</v>
      </c>
      <c r="G36" s="30">
        <f t="shared" si="31"/>
        <v>36.409179553833994</v>
      </c>
      <c r="H36" s="30">
        <f t="shared" si="31"/>
        <v>30.634159665345965</v>
      </c>
      <c r="I36" s="30">
        <f t="shared" si="31"/>
        <v>38.356997252910446</v>
      </c>
      <c r="J36" s="30">
        <f t="shared" si="31"/>
        <v>28.006971902607418</v>
      </c>
      <c r="K36" s="30">
        <f t="shared" si="31"/>
        <v>28.433359003546727</v>
      </c>
      <c r="L36" s="30">
        <f t="shared" si="31"/>
        <v>26.752639290269144</v>
      </c>
      <c r="M36" s="30">
        <f t="shared" si="31"/>
        <v>26.23939083412737</v>
      </c>
      <c r="N36" s="30">
        <f t="shared" si="31"/>
        <v>28.694979207722888</v>
      </c>
      <c r="O36" s="30">
        <f t="shared" si="31"/>
        <v>30.660956046347049</v>
      </c>
      <c r="P36" s="30">
        <f t="shared" ref="P36:Q36" si="32">P30</f>
        <v>21.513025420959995</v>
      </c>
      <c r="Q36" s="31">
        <f t="shared" si="32"/>
        <v>30.274880720526312</v>
      </c>
      <c r="R36" s="31">
        <f t="shared" ref="R36:S36" si="33">R30</f>
        <v>27.421572010305383</v>
      </c>
      <c r="S36" s="31">
        <f t="shared" si="33"/>
        <v>26.975879284765906</v>
      </c>
      <c r="T36" s="34"/>
    </row>
    <row r="37" spans="2:20" x14ac:dyDescent="0.3">
      <c r="C37" s="3" t="s">
        <v>111</v>
      </c>
      <c r="D37" s="38"/>
      <c r="E37" s="30">
        <f>E31</f>
        <v>26.078744158933265</v>
      </c>
      <c r="F37" s="30">
        <f t="shared" si="31"/>
        <v>30.483226232776168</v>
      </c>
      <c r="G37" s="30">
        <f t="shared" si="31"/>
        <v>36.409179553833994</v>
      </c>
      <c r="H37" s="30">
        <f t="shared" si="31"/>
        <v>30.634159665345965</v>
      </c>
      <c r="I37" s="30">
        <f t="shared" si="31"/>
        <v>38.356997252910446</v>
      </c>
      <c r="J37" s="30">
        <f t="shared" si="31"/>
        <v>28.006971902607418</v>
      </c>
      <c r="K37" s="30">
        <f t="shared" si="31"/>
        <v>28.433359003546727</v>
      </c>
      <c r="L37" s="30">
        <f t="shared" si="31"/>
        <v>26.752639290269144</v>
      </c>
      <c r="M37" s="30">
        <f t="shared" si="31"/>
        <v>26.23939083412737</v>
      </c>
      <c r="N37" s="30">
        <f t="shared" si="31"/>
        <v>28.694979207722888</v>
      </c>
      <c r="O37" s="30">
        <f t="shared" si="31"/>
        <v>30.660956046347049</v>
      </c>
      <c r="P37" s="30">
        <f t="shared" ref="P37:Q37" si="34">P31</f>
        <v>21.513025420959995</v>
      </c>
      <c r="Q37" s="31">
        <f t="shared" si="34"/>
        <v>30.274880720526312</v>
      </c>
      <c r="R37" s="31">
        <f t="shared" ref="R37:S37" si="35">R31</f>
        <v>8.7036975803853736</v>
      </c>
      <c r="S37" s="31">
        <f t="shared" si="35"/>
        <v>-5.5360664211134356</v>
      </c>
      <c r="T37" s="34"/>
    </row>
    <row r="38" spans="2:20" x14ac:dyDescent="0.3">
      <c r="C38" s="3" t="s">
        <v>25</v>
      </c>
      <c r="D38" s="37"/>
      <c r="E38" s="30">
        <f>'Input Data'!B98</f>
        <v>5.4306967348442408</v>
      </c>
      <c r="F38" s="30">
        <f>'Input Data'!C98</f>
        <v>6.6504302428185635</v>
      </c>
      <c r="G38" s="30">
        <f>'Input Data'!D98</f>
        <v>9.3341068690876163</v>
      </c>
      <c r="H38" s="30">
        <f>'Input Data'!E98</f>
        <v>8.1210105838252336</v>
      </c>
      <c r="I38" s="30">
        <f>'Input Data'!F98</f>
        <v>6.3785632586279979</v>
      </c>
      <c r="J38" s="30">
        <f>'Input Data'!G98</f>
        <v>2.8489027602620265</v>
      </c>
      <c r="K38" s="30">
        <f>'Input Data'!H98</f>
        <v>1.7258813299919824</v>
      </c>
      <c r="L38" s="30">
        <f>'Input Data'!I98</f>
        <v>2.7837942712624315</v>
      </c>
      <c r="M38" s="30">
        <f>'Input Data'!J98</f>
        <v>6.0424160622786109</v>
      </c>
      <c r="N38" s="30">
        <f>'Input Data'!K98</f>
        <v>3.3111471911174566</v>
      </c>
      <c r="O38" s="30">
        <f>'Input Data'!L98</f>
        <v>3.4626076994357602</v>
      </c>
      <c r="P38" s="30">
        <f>'Input Data'!M98</f>
        <v>4.6442280873564128</v>
      </c>
      <c r="Q38" s="31">
        <f>'Input Data'!N98</f>
        <v>4.2449647704383535</v>
      </c>
      <c r="R38" s="31">
        <f>'Input Data'!O98</f>
        <v>4.2136784585315645</v>
      </c>
      <c r="S38" s="31">
        <f>'Input Data'!P98</f>
        <v>4.201672770393917</v>
      </c>
      <c r="T38" s="34"/>
    </row>
    <row r="39" spans="2:20" x14ac:dyDescent="0.3">
      <c r="C39" s="3" t="s">
        <v>30</v>
      </c>
      <c r="D39" s="37"/>
      <c r="E39" s="30">
        <f>'Input Data'!B124</f>
        <v>6.8637031888383975</v>
      </c>
      <c r="F39" s="30">
        <f>'Input Data'!C124</f>
        <v>9.6685775682541575</v>
      </c>
      <c r="G39" s="30">
        <f>'Input Data'!D124</f>
        <v>14.123832797232225</v>
      </c>
      <c r="H39" s="30">
        <f>'Input Data'!E124</f>
        <v>6.7151641534487485</v>
      </c>
      <c r="I39" s="30">
        <f>'Input Data'!F124</f>
        <v>8.2136638090910701</v>
      </c>
      <c r="J39" s="30">
        <f>'Input Data'!G124</f>
        <v>8.3359693115310556</v>
      </c>
      <c r="K39" s="30">
        <f>'Input Data'!H124</f>
        <v>14.513647142016213</v>
      </c>
      <c r="L39" s="30">
        <f>'Input Data'!I124</f>
        <v>8.9155961294525277</v>
      </c>
      <c r="M39" s="30">
        <f>'Input Data'!J124</f>
        <v>5.4123144722395358</v>
      </c>
      <c r="N39" s="30">
        <f>'Input Data'!K124</f>
        <v>14.175066508493344</v>
      </c>
      <c r="O39" s="30">
        <f>'Input Data'!L124</f>
        <v>12.028081962182519</v>
      </c>
      <c r="P39" s="30">
        <f>'Input Data'!M124</f>
        <v>5.0805451734696119</v>
      </c>
      <c r="Q39" s="31">
        <f>'Input Data'!N124</f>
        <v>11.318653205352257</v>
      </c>
      <c r="R39" s="31">
        <f>'Input Data'!O124</f>
        <v>10.469474533498465</v>
      </c>
      <c r="S39" s="31">
        <f>'Input Data'!P124</f>
        <v>10.377920111085244</v>
      </c>
      <c r="T39" s="34"/>
    </row>
    <row r="40" spans="2:20" x14ac:dyDescent="0.3">
      <c r="C40" s="3" t="s">
        <v>108</v>
      </c>
      <c r="D40" s="37"/>
      <c r="E40" s="30">
        <f>E36-E$38-E$39</f>
        <v>13.784344235250629</v>
      </c>
      <c r="F40" s="30">
        <f t="shared" ref="F40:O41" si="36">F36-F$38-F$39</f>
        <v>14.164218421703445</v>
      </c>
      <c r="G40" s="30">
        <f t="shared" si="36"/>
        <v>12.951239887514152</v>
      </c>
      <c r="H40" s="30">
        <f t="shared" si="36"/>
        <v>15.797984928071982</v>
      </c>
      <c r="I40" s="30">
        <f t="shared" si="36"/>
        <v>23.764770185191377</v>
      </c>
      <c r="J40" s="30">
        <f t="shared" si="36"/>
        <v>16.822099830814334</v>
      </c>
      <c r="K40" s="30">
        <f t="shared" si="36"/>
        <v>12.193830531538532</v>
      </c>
      <c r="L40" s="30">
        <f t="shared" si="36"/>
        <v>15.053248889554187</v>
      </c>
      <c r="M40" s="30">
        <f t="shared" si="36"/>
        <v>14.784660299609222</v>
      </c>
      <c r="N40" s="30">
        <f t="shared" si="36"/>
        <v>11.208765508112087</v>
      </c>
      <c r="O40" s="30">
        <f t="shared" si="36"/>
        <v>15.17026638472877</v>
      </c>
      <c r="P40" s="30">
        <f t="shared" ref="P40:Q40" si="37">P36-P$38-P$39</f>
        <v>11.788252160133968</v>
      </c>
      <c r="Q40" s="31">
        <f t="shared" si="37"/>
        <v>14.7112627447357</v>
      </c>
      <c r="R40" s="31">
        <f t="shared" ref="R40:S40" si="38">R36-R$38-R$39</f>
        <v>12.738419018275353</v>
      </c>
      <c r="S40" s="31">
        <f t="shared" si="38"/>
        <v>12.396286403286746</v>
      </c>
      <c r="T40" s="34"/>
    </row>
    <row r="41" spans="2:20" x14ac:dyDescent="0.3">
      <c r="C41" s="3" t="s">
        <v>112</v>
      </c>
      <c r="D41" s="37"/>
      <c r="E41" s="30">
        <f>E37-E$38-E$39</f>
        <v>13.784344235250629</v>
      </c>
      <c r="F41" s="30">
        <f t="shared" si="36"/>
        <v>14.164218421703445</v>
      </c>
      <c r="G41" s="30">
        <f t="shared" si="36"/>
        <v>12.951239887514152</v>
      </c>
      <c r="H41" s="30">
        <f t="shared" si="36"/>
        <v>15.797984928071982</v>
      </c>
      <c r="I41" s="30">
        <f t="shared" si="36"/>
        <v>23.764770185191377</v>
      </c>
      <c r="J41" s="30">
        <f t="shared" si="36"/>
        <v>16.822099830814334</v>
      </c>
      <c r="K41" s="30">
        <f t="shared" si="36"/>
        <v>12.193830531538532</v>
      </c>
      <c r="L41" s="30">
        <f t="shared" si="36"/>
        <v>15.053248889554187</v>
      </c>
      <c r="M41" s="30">
        <f t="shared" si="36"/>
        <v>14.784660299609222</v>
      </c>
      <c r="N41" s="30">
        <f t="shared" si="36"/>
        <v>11.208765508112087</v>
      </c>
      <c r="O41" s="30">
        <f t="shared" si="36"/>
        <v>15.17026638472877</v>
      </c>
      <c r="P41" s="30">
        <f t="shared" ref="P41:Q41" si="39">P37-P$38-P$39</f>
        <v>11.788252160133968</v>
      </c>
      <c r="Q41" s="31">
        <f t="shared" si="39"/>
        <v>14.7112627447357</v>
      </c>
      <c r="R41" s="31">
        <f t="shared" ref="R41:S41" si="40">R37-R$38-R$39</f>
        <v>-5.9794554116446559</v>
      </c>
      <c r="S41" s="31">
        <f t="shared" si="40"/>
        <v>-20.115659302592597</v>
      </c>
      <c r="T41" s="34"/>
    </row>
    <row r="42" spans="2:20" x14ac:dyDescent="0.3">
      <c r="C42" s="23"/>
      <c r="D42" s="33"/>
      <c r="E42" s="53"/>
      <c r="F42" s="53"/>
      <c r="G42" s="53"/>
      <c r="H42" s="53"/>
      <c r="I42" s="53"/>
      <c r="J42" s="53"/>
      <c r="K42" s="53"/>
      <c r="L42" s="53"/>
      <c r="M42" s="53"/>
      <c r="N42" s="53"/>
      <c r="O42" s="53"/>
      <c r="P42" s="53"/>
      <c r="Q42" s="41"/>
      <c r="R42" s="41"/>
      <c r="S42" s="41"/>
      <c r="T42" s="34"/>
    </row>
    <row r="43" spans="2:20" x14ac:dyDescent="0.3">
      <c r="B43" s="23" t="s">
        <v>159</v>
      </c>
      <c r="C43" s="23"/>
      <c r="D43" s="33"/>
      <c r="E43" s="53"/>
      <c r="F43" s="53"/>
      <c r="G43" s="53"/>
      <c r="H43" s="53"/>
      <c r="I43" s="53"/>
      <c r="J43" s="53"/>
      <c r="K43" s="53"/>
      <c r="L43" s="53"/>
      <c r="M43" s="53"/>
      <c r="N43" s="53"/>
      <c r="O43" s="53"/>
      <c r="P43" s="53"/>
      <c r="Q43" s="41"/>
      <c r="R43" s="41"/>
      <c r="S43" s="41"/>
      <c r="T43" s="34"/>
    </row>
    <row r="44" spans="2:20" x14ac:dyDescent="0.3">
      <c r="C44" s="23"/>
      <c r="D44" s="33"/>
      <c r="E44" s="53"/>
      <c r="F44" s="53"/>
      <c r="G44" s="53"/>
      <c r="H44" s="53"/>
      <c r="I44" s="53"/>
      <c r="J44" s="53"/>
      <c r="K44" s="53"/>
      <c r="L44" s="53"/>
      <c r="M44" s="53"/>
      <c r="N44" s="53"/>
      <c r="O44" s="53"/>
      <c r="P44" s="53"/>
      <c r="Q44" s="41"/>
      <c r="R44" s="41"/>
      <c r="S44" s="41"/>
      <c r="T44" s="34"/>
    </row>
    <row r="45" spans="2:20" x14ac:dyDescent="0.3">
      <c r="C45" s="3" t="s">
        <v>99</v>
      </c>
      <c r="D45" s="28">
        <f>'Input Data'!B221</f>
        <v>0.41313766348915787</v>
      </c>
      <c r="E45" s="53"/>
      <c r="F45" s="53"/>
      <c r="G45" s="53"/>
      <c r="H45" s="53"/>
      <c r="I45" s="53"/>
      <c r="J45" s="53"/>
      <c r="K45" s="53"/>
      <c r="L45" s="53"/>
      <c r="M45" s="53"/>
      <c r="N45" s="53"/>
      <c r="O45" s="53"/>
      <c r="P45" s="53"/>
      <c r="Q45" s="41"/>
      <c r="R45" s="41"/>
      <c r="S45" s="41"/>
      <c r="T45" s="34"/>
    </row>
    <row r="46" spans="2:20" x14ac:dyDescent="0.3">
      <c r="C46" s="23"/>
      <c r="D46" s="33"/>
      <c r="E46" s="53"/>
      <c r="F46" s="53"/>
      <c r="G46" s="53"/>
      <c r="H46" s="53"/>
      <c r="I46" s="53"/>
      <c r="J46" s="53"/>
      <c r="K46" s="53"/>
      <c r="L46" s="53"/>
      <c r="M46" s="53"/>
      <c r="N46" s="53"/>
      <c r="O46" s="53"/>
      <c r="P46" s="53"/>
      <c r="Q46" s="41"/>
      <c r="R46" s="41"/>
      <c r="S46" s="41"/>
      <c r="T46" s="34"/>
    </row>
    <row r="47" spans="2:20" x14ac:dyDescent="0.3">
      <c r="C47" s="23"/>
      <c r="D47" s="28" t="s">
        <v>89</v>
      </c>
      <c r="E47" s="28" t="s">
        <v>90</v>
      </c>
      <c r="F47" s="28" t="s">
        <v>165</v>
      </c>
      <c r="G47" s="53"/>
      <c r="H47" s="53"/>
      <c r="I47" s="53"/>
      <c r="J47" s="53"/>
      <c r="K47" s="53"/>
      <c r="L47" s="53"/>
      <c r="M47" s="53"/>
      <c r="N47" s="53"/>
      <c r="O47" s="53"/>
      <c r="P47" s="53"/>
      <c r="Q47" s="41"/>
      <c r="R47" s="41"/>
      <c r="S47" s="41"/>
      <c r="T47" s="34"/>
    </row>
    <row r="48" spans="2:20" x14ac:dyDescent="0.3">
      <c r="C48" s="3" t="s">
        <v>108</v>
      </c>
      <c r="D48" s="31">
        <f>Q40</f>
        <v>14.7112627447357</v>
      </c>
      <c r="E48" s="30">
        <f t="shared" ref="E48:F49" si="41">R40</f>
        <v>12.738419018275353</v>
      </c>
      <c r="F48" s="30">
        <f t="shared" si="41"/>
        <v>12.396286403286746</v>
      </c>
      <c r="G48" s="53"/>
      <c r="H48" s="53"/>
      <c r="I48" s="53"/>
      <c r="J48" s="53"/>
      <c r="K48" s="53"/>
      <c r="L48" s="53"/>
      <c r="M48" s="53"/>
      <c r="N48" s="53"/>
      <c r="O48" s="53"/>
      <c r="P48" s="53"/>
      <c r="Q48" s="41"/>
      <c r="R48" s="41"/>
      <c r="S48" s="41"/>
      <c r="T48" s="34"/>
    </row>
    <row r="49" spans="2:20" x14ac:dyDescent="0.3">
      <c r="C49" s="3" t="s">
        <v>112</v>
      </c>
      <c r="D49" s="31">
        <f>Q41</f>
        <v>14.7112627447357</v>
      </c>
      <c r="E49" s="30">
        <f t="shared" si="41"/>
        <v>-5.9794554116446559</v>
      </c>
      <c r="F49" s="30">
        <f t="shared" si="41"/>
        <v>-20.115659302592597</v>
      </c>
      <c r="G49" s="53"/>
      <c r="H49" s="53"/>
      <c r="I49" s="53"/>
      <c r="J49" s="53"/>
      <c r="K49" s="53"/>
      <c r="L49" s="53"/>
      <c r="M49" s="53"/>
      <c r="N49" s="53"/>
      <c r="O49" s="53"/>
      <c r="P49" s="53"/>
      <c r="Q49" s="41"/>
      <c r="R49" s="41"/>
      <c r="S49" s="41"/>
      <c r="T49" s="34"/>
    </row>
    <row r="50" spans="2:20" x14ac:dyDescent="0.3">
      <c r="C50" s="3" t="s">
        <v>160</v>
      </c>
      <c r="D50" s="31">
        <f>'Input Data'!B149</f>
        <v>1.9719999297818289</v>
      </c>
      <c r="E50" s="30">
        <f>'Input Data'!C149</f>
        <v>1.9719999297818289</v>
      </c>
      <c r="F50" s="30">
        <f>'Input Data'!D149</f>
        <v>1.9719999297818289</v>
      </c>
      <c r="G50" s="53"/>
      <c r="H50" s="53"/>
      <c r="I50" s="53"/>
      <c r="J50" s="53"/>
      <c r="K50" s="53"/>
      <c r="L50" s="53"/>
      <c r="M50" s="53"/>
      <c r="N50" s="53"/>
      <c r="O50" s="53"/>
      <c r="P50" s="53"/>
      <c r="Q50" s="41"/>
      <c r="R50" s="41"/>
      <c r="S50" s="41"/>
      <c r="T50" s="34"/>
    </row>
    <row r="51" spans="2:20" x14ac:dyDescent="0.3">
      <c r="C51" s="3" t="s">
        <v>126</v>
      </c>
      <c r="D51" s="31">
        <f>D48-D$50-$D$45</f>
        <v>12.326125151464714</v>
      </c>
      <c r="E51" s="30">
        <f t="shared" ref="E51:F52" si="42">E48-E$50-$D$45</f>
        <v>10.353281425004367</v>
      </c>
      <c r="F51" s="30">
        <f t="shared" si="42"/>
        <v>10.01114881001576</v>
      </c>
      <c r="G51" s="53"/>
      <c r="H51" s="53"/>
      <c r="I51" s="53"/>
      <c r="J51" s="53"/>
      <c r="K51" s="53"/>
      <c r="L51" s="53"/>
      <c r="M51" s="53"/>
      <c r="N51" s="53"/>
      <c r="O51" s="53"/>
      <c r="P51" s="53"/>
      <c r="Q51" s="41"/>
      <c r="R51" s="41"/>
      <c r="S51" s="41"/>
      <c r="T51" s="34"/>
    </row>
    <row r="52" spans="2:20" x14ac:dyDescent="0.3">
      <c r="C52" s="3" t="s">
        <v>127</v>
      </c>
      <c r="D52" s="31">
        <f>D49-D$50-$D$45</f>
        <v>12.326125151464714</v>
      </c>
      <c r="E52" s="30">
        <f t="shared" si="42"/>
        <v>-8.3645930049156423</v>
      </c>
      <c r="F52" s="30">
        <f>F49-F$50-$D$45</f>
        <v>-22.500796895863587</v>
      </c>
      <c r="G52" s="53"/>
      <c r="H52" s="53"/>
      <c r="I52" s="53"/>
      <c r="J52" s="53"/>
      <c r="K52" s="53"/>
      <c r="L52" s="53"/>
      <c r="M52" s="53"/>
      <c r="N52" s="53"/>
      <c r="O52" s="53"/>
      <c r="P52" s="53"/>
      <c r="Q52" s="41"/>
      <c r="R52" s="41"/>
      <c r="S52" s="41"/>
      <c r="T52" s="34"/>
    </row>
    <row r="53" spans="2:20" x14ac:dyDescent="0.3">
      <c r="C53" s="23"/>
      <c r="D53" s="33"/>
      <c r="E53" s="53"/>
      <c r="F53" s="53"/>
      <c r="G53" s="53"/>
      <c r="H53" s="53"/>
      <c r="I53" s="53"/>
      <c r="J53" s="53"/>
      <c r="K53" s="53"/>
      <c r="L53" s="53"/>
      <c r="M53" s="53"/>
      <c r="N53" s="53"/>
      <c r="O53" s="53"/>
      <c r="P53" s="53"/>
      <c r="Q53" s="41"/>
      <c r="R53" s="41"/>
      <c r="S53" s="41"/>
      <c r="T53" s="34"/>
    </row>
    <row r="54" spans="2:20" x14ac:dyDescent="0.3">
      <c r="B54" s="23" t="s">
        <v>117</v>
      </c>
      <c r="C54" s="23"/>
      <c r="D54" s="33"/>
      <c r="E54" s="53"/>
      <c r="F54" s="53"/>
      <c r="G54" s="53"/>
      <c r="H54" s="53"/>
      <c r="I54" s="53"/>
      <c r="J54" s="53"/>
      <c r="K54" s="53"/>
      <c r="L54" s="53"/>
      <c r="M54" s="53"/>
      <c r="N54" s="53"/>
      <c r="O54" s="53"/>
      <c r="P54" s="53"/>
      <c r="Q54" s="41"/>
      <c r="R54" s="41"/>
      <c r="S54" s="41"/>
      <c r="T54" s="34"/>
    </row>
    <row r="55" spans="2:20" x14ac:dyDescent="0.3">
      <c r="C55" s="23"/>
      <c r="D55" s="33"/>
      <c r="E55" s="53"/>
      <c r="F55" s="53"/>
      <c r="G55" s="53"/>
      <c r="H55" s="53"/>
      <c r="I55" s="53"/>
      <c r="J55" s="53"/>
      <c r="K55" s="53"/>
      <c r="L55" s="53"/>
      <c r="M55" s="53"/>
      <c r="N55" s="53"/>
      <c r="O55" s="53"/>
      <c r="P55" s="53"/>
      <c r="Q55" s="41"/>
      <c r="R55" s="41"/>
      <c r="S55" s="41"/>
      <c r="T55" s="34"/>
    </row>
    <row r="56" spans="2:20" x14ac:dyDescent="0.3">
      <c r="C56" s="3" t="s">
        <v>100</v>
      </c>
      <c r="D56" s="43">
        <f>'Input Data'!B84</f>
        <v>0.98599996489091446</v>
      </c>
      <c r="E56" s="53"/>
      <c r="F56" s="53"/>
      <c r="G56" s="53"/>
      <c r="H56" s="53"/>
      <c r="I56" s="53"/>
      <c r="J56" s="53"/>
      <c r="K56" s="53"/>
      <c r="L56" s="53"/>
      <c r="M56" s="53"/>
      <c r="N56" s="53"/>
      <c r="O56" s="53"/>
      <c r="P56" s="53"/>
      <c r="Q56" s="41"/>
      <c r="R56" s="41"/>
      <c r="S56" s="41"/>
      <c r="T56" s="34"/>
    </row>
    <row r="57" spans="2:20" x14ac:dyDescent="0.3">
      <c r="C57" s="3" t="s">
        <v>128</v>
      </c>
      <c r="D57" s="44">
        <f>'Input Data'!B174</f>
        <v>0.96666666666666667</v>
      </c>
      <c r="E57" s="53"/>
      <c r="F57" s="53"/>
      <c r="G57" s="53"/>
      <c r="H57" s="53"/>
      <c r="I57" s="53"/>
      <c r="J57" s="53"/>
      <c r="K57" s="53"/>
      <c r="L57" s="53"/>
      <c r="M57" s="53"/>
      <c r="N57" s="53"/>
      <c r="O57" s="53"/>
      <c r="P57" s="53"/>
      <c r="Q57" s="41"/>
      <c r="R57" s="41"/>
      <c r="S57" s="41"/>
      <c r="T57" s="34"/>
    </row>
    <row r="58" spans="2:20" x14ac:dyDescent="0.3">
      <c r="C58" s="3" t="s">
        <v>129</v>
      </c>
      <c r="D58" s="44">
        <f>'Input Data'!B198</f>
        <v>0.58469061224134289</v>
      </c>
      <c r="E58" s="53"/>
      <c r="F58" s="53"/>
      <c r="G58" s="53"/>
      <c r="H58" s="53"/>
      <c r="I58" s="53"/>
      <c r="J58" s="53"/>
      <c r="K58" s="53"/>
      <c r="L58" s="53"/>
      <c r="M58" s="53"/>
      <c r="N58" s="53"/>
      <c r="O58" s="53"/>
      <c r="P58" s="53"/>
      <c r="Q58" s="41"/>
      <c r="R58" s="41"/>
      <c r="S58" s="41"/>
      <c r="T58" s="34"/>
    </row>
    <row r="59" spans="2:20" x14ac:dyDescent="0.3">
      <c r="C59" s="23"/>
      <c r="D59" s="33"/>
      <c r="E59" s="53"/>
      <c r="F59" s="53"/>
      <c r="G59" s="53"/>
      <c r="H59" s="53"/>
      <c r="I59" s="53"/>
      <c r="J59" s="53"/>
      <c r="K59" s="53"/>
      <c r="L59" s="53"/>
      <c r="M59" s="53"/>
      <c r="N59" s="53"/>
      <c r="O59" s="53"/>
      <c r="P59" s="53"/>
      <c r="Q59" s="41"/>
      <c r="R59" s="41"/>
      <c r="S59" s="41"/>
      <c r="T59" s="34"/>
    </row>
    <row r="60" spans="2:20" x14ac:dyDescent="0.3">
      <c r="C60" s="3" t="s">
        <v>101</v>
      </c>
      <c r="D60" s="28" t="s">
        <v>165</v>
      </c>
      <c r="E60" s="53"/>
      <c r="F60" s="53"/>
      <c r="G60" s="53"/>
      <c r="H60" s="53"/>
      <c r="I60" s="53"/>
      <c r="J60" s="53"/>
      <c r="K60" s="53"/>
      <c r="L60" s="53"/>
      <c r="M60" s="53"/>
      <c r="N60" s="53"/>
      <c r="O60" s="53"/>
      <c r="P60" s="53"/>
      <c r="Q60" s="41"/>
      <c r="R60" s="41"/>
      <c r="S60" s="41"/>
      <c r="T60" s="34"/>
    </row>
    <row r="61" spans="2:20" x14ac:dyDescent="0.3">
      <c r="C61" s="3" t="s">
        <v>118</v>
      </c>
      <c r="D61" s="28" t="s">
        <v>90</v>
      </c>
      <c r="E61" s="53"/>
      <c r="F61" s="53"/>
      <c r="G61" s="53"/>
      <c r="H61" s="53"/>
      <c r="I61" s="53"/>
      <c r="J61" s="53"/>
      <c r="K61" s="53"/>
      <c r="L61" s="53"/>
      <c r="M61" s="53"/>
      <c r="N61" s="53"/>
      <c r="O61" s="53"/>
      <c r="P61" s="53"/>
      <c r="Q61" s="41"/>
      <c r="R61" s="41"/>
      <c r="S61" s="41"/>
      <c r="T61" s="34"/>
    </row>
    <row r="62" spans="2:20" x14ac:dyDescent="0.3">
      <c r="C62" s="3" t="s">
        <v>130</v>
      </c>
      <c r="D62" s="31">
        <f>F51/D$56/D$57/D$58</f>
        <v>17.96404579080453</v>
      </c>
      <c r="E62" s="53"/>
      <c r="F62" s="53"/>
      <c r="G62" s="53"/>
      <c r="H62" s="53"/>
      <c r="I62" s="53"/>
      <c r="J62" s="53"/>
      <c r="K62" s="53"/>
      <c r="L62" s="53"/>
      <c r="M62" s="53"/>
      <c r="N62" s="53"/>
      <c r="O62" s="53"/>
      <c r="P62" s="53"/>
      <c r="Q62" s="41"/>
      <c r="R62" s="41"/>
      <c r="S62" s="41"/>
      <c r="T62" s="34"/>
    </row>
    <row r="63" spans="2:20" x14ac:dyDescent="0.3">
      <c r="C63" s="3" t="s">
        <v>131</v>
      </c>
      <c r="D63" s="31">
        <f>F52/D$56/D$57/D$58</f>
        <v>-40.375520675758445</v>
      </c>
      <c r="E63" s="53"/>
      <c r="F63" s="53"/>
      <c r="G63" s="53"/>
      <c r="H63" s="53"/>
      <c r="I63" s="53"/>
      <c r="J63" s="53"/>
      <c r="K63" s="53"/>
      <c r="L63" s="53"/>
      <c r="M63" s="53"/>
      <c r="N63" s="53"/>
      <c r="O63" s="53"/>
      <c r="P63" s="53"/>
      <c r="Q63" s="41"/>
      <c r="R63" s="41"/>
      <c r="S63" s="41"/>
      <c r="T63" s="34"/>
    </row>
    <row r="64" spans="2:20" ht="14.5" x14ac:dyDescent="0.35">
      <c r="C64" s="3" t="s">
        <v>31</v>
      </c>
      <c r="D64" s="31">
        <f>D63-D62</f>
        <v>-58.339566466562971</v>
      </c>
      <c r="E64" s="60" t="s">
        <v>174</v>
      </c>
      <c r="F64" s="53"/>
      <c r="G64" s="53"/>
      <c r="H64" s="53"/>
      <c r="I64" s="53"/>
      <c r="J64" s="53"/>
      <c r="K64" s="53"/>
      <c r="L64" s="53"/>
      <c r="M64" s="53"/>
      <c r="N64" s="53"/>
      <c r="O64" s="53"/>
      <c r="P64" s="53"/>
      <c r="Q64" s="41"/>
      <c r="R64" s="41"/>
      <c r="S64" s="41"/>
      <c r="T64" s="34"/>
    </row>
    <row r="65" spans="2:20" x14ac:dyDescent="0.3">
      <c r="C65" s="23"/>
      <c r="D65" s="33"/>
      <c r="E65" s="53"/>
      <c r="F65" s="53"/>
      <c r="G65" s="53"/>
      <c r="H65" s="53"/>
      <c r="I65" s="53"/>
      <c r="J65" s="53"/>
      <c r="K65" s="53"/>
      <c r="L65" s="53"/>
      <c r="M65" s="53"/>
      <c r="N65" s="53"/>
      <c r="O65" s="53"/>
      <c r="P65" s="53"/>
      <c r="Q65" s="41"/>
      <c r="R65" s="41"/>
      <c r="S65" s="41"/>
      <c r="T65" s="34"/>
    </row>
    <row r="66" spans="2:20" x14ac:dyDescent="0.3">
      <c r="B66" s="23" t="s">
        <v>119</v>
      </c>
      <c r="C66" s="23"/>
      <c r="D66" s="33"/>
      <c r="E66" s="53"/>
      <c r="F66" s="53"/>
      <c r="G66" s="53"/>
      <c r="H66" s="53"/>
      <c r="I66" s="53"/>
      <c r="J66" s="53"/>
      <c r="K66" s="53"/>
      <c r="L66" s="53"/>
      <c r="M66" s="53"/>
      <c r="N66" s="53"/>
      <c r="O66" s="53"/>
      <c r="P66" s="53"/>
      <c r="Q66" s="41"/>
      <c r="R66" s="41"/>
      <c r="S66" s="41"/>
      <c r="T66" s="34"/>
    </row>
    <row r="67" spans="2:20" x14ac:dyDescent="0.3">
      <c r="B67" s="23" t="s">
        <v>175</v>
      </c>
      <c r="C67" s="23"/>
      <c r="D67" s="33"/>
      <c r="E67" s="53"/>
      <c r="F67" s="53"/>
      <c r="G67" s="53"/>
      <c r="H67" s="53"/>
      <c r="I67" s="53"/>
      <c r="J67" s="53"/>
      <c r="K67" s="53"/>
      <c r="L67" s="53"/>
      <c r="M67" s="53"/>
      <c r="N67" s="53"/>
      <c r="O67" s="53"/>
      <c r="P67" s="53"/>
      <c r="Q67" s="41"/>
      <c r="R67" s="41"/>
      <c r="S67" s="41"/>
      <c r="T67" s="34"/>
    </row>
    <row r="68" spans="2:20" x14ac:dyDescent="0.3">
      <c r="B68" s="23"/>
      <c r="C68" s="23"/>
      <c r="D68" s="33"/>
      <c r="E68" s="53"/>
      <c r="F68" s="53"/>
      <c r="G68" s="53"/>
      <c r="H68" s="53"/>
      <c r="I68" s="53"/>
      <c r="J68" s="53"/>
      <c r="K68" s="53"/>
      <c r="L68" s="53"/>
      <c r="M68" s="53"/>
      <c r="N68" s="53"/>
      <c r="O68" s="53"/>
      <c r="P68" s="53"/>
      <c r="Q68" s="41"/>
      <c r="R68" s="41"/>
      <c r="S68" s="41"/>
      <c r="T68" s="34"/>
    </row>
    <row r="69" spans="2:20" x14ac:dyDescent="0.3">
      <c r="C69" s="36"/>
      <c r="D69" s="29" t="str">
        <f>D61</f>
        <v>2024/25</v>
      </c>
      <c r="E69" s="53"/>
      <c r="F69" s="53"/>
      <c r="G69" s="53"/>
      <c r="H69" s="53"/>
      <c r="I69" s="53"/>
      <c r="J69" s="53"/>
      <c r="K69" s="53"/>
      <c r="L69" s="53"/>
      <c r="M69" s="53"/>
      <c r="N69" s="53"/>
      <c r="O69" s="53"/>
      <c r="P69" s="53"/>
      <c r="Q69" s="41"/>
      <c r="R69" s="41"/>
      <c r="S69" s="41"/>
      <c r="T69" s="34"/>
    </row>
    <row r="70" spans="2:20" x14ac:dyDescent="0.3">
      <c r="C70" s="25" t="s">
        <v>132</v>
      </c>
      <c r="D70" s="31">
        <f>MAX(D62:D63)</f>
        <v>17.96404579080453</v>
      </c>
    </row>
    <row r="72" spans="2:20" ht="14.5" x14ac:dyDescent="0.35">
      <c r="B72" s="76" t="s">
        <v>209</v>
      </c>
    </row>
  </sheetData>
  <phoneticPr fontId="15" type="noConversion"/>
  <hyperlinks>
    <hyperlink ref="B72" location="Contents!A1" display="Link to Contents page" xr:uid="{24BD79CF-F224-4EA3-8BCC-744823311879}"/>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77C74-46B7-43C5-B663-180CB4373B6F}">
  <dimension ref="A1:V72"/>
  <sheetViews>
    <sheetView zoomScale="80" zoomScaleNormal="80" workbookViewId="0"/>
  </sheetViews>
  <sheetFormatPr defaultColWidth="9.08984375" defaultRowHeight="14" x14ac:dyDescent="0.3"/>
  <cols>
    <col min="1" max="1" width="6.26953125" style="24" customWidth="1"/>
    <col min="2" max="2" width="5.08984375" style="24" customWidth="1"/>
    <col min="3" max="3" width="82.26953125" style="24" customWidth="1"/>
    <col min="4" max="4" width="10.90625" style="24" customWidth="1"/>
    <col min="5" max="5" width="10.81640625" style="24" customWidth="1"/>
    <col min="6" max="12" width="10.90625" style="24" bestFit="1" customWidth="1"/>
    <col min="13" max="13" width="10.90625" style="24" customWidth="1"/>
    <col min="14" max="15" width="10.90625" style="24" bestFit="1" customWidth="1"/>
    <col min="16" max="16" width="10.90625" style="24" customWidth="1"/>
    <col min="17" max="19" width="10.90625" style="24" bestFit="1" customWidth="1"/>
    <col min="20" max="20" width="9.90625" style="24" bestFit="1" customWidth="1"/>
    <col min="21" max="16384" width="9.08984375" style="24"/>
  </cols>
  <sheetData>
    <row r="1" spans="1:22" x14ac:dyDescent="0.3">
      <c r="A1" s="23" t="s">
        <v>116</v>
      </c>
    </row>
    <row r="2" spans="1:22" x14ac:dyDescent="0.3">
      <c r="A2" s="23" t="s">
        <v>161</v>
      </c>
    </row>
    <row r="3" spans="1:22" x14ac:dyDescent="0.3">
      <c r="A3" s="23"/>
    </row>
    <row r="4" spans="1:22" x14ac:dyDescent="0.3">
      <c r="B4" s="23" t="s">
        <v>105</v>
      </c>
    </row>
    <row r="6" spans="1:22" x14ac:dyDescent="0.3">
      <c r="C6" s="25" t="s">
        <v>121</v>
      </c>
      <c r="D6" s="26">
        <f>'Input Data'!B239</f>
        <v>5.5872279685214975E-3</v>
      </c>
    </row>
    <row r="8" spans="1:22" x14ac:dyDescent="0.3">
      <c r="C8" s="27"/>
      <c r="D8" s="28" t="s">
        <v>76</v>
      </c>
      <c r="E8" s="28" t="s">
        <v>77</v>
      </c>
      <c r="F8" s="28" t="s">
        <v>78</v>
      </c>
      <c r="G8" s="28" t="s">
        <v>79</v>
      </c>
      <c r="H8" s="28" t="s">
        <v>80</v>
      </c>
      <c r="I8" s="28" t="s">
        <v>81</v>
      </c>
      <c r="J8" s="28" t="s">
        <v>82</v>
      </c>
      <c r="K8" s="28" t="s">
        <v>83</v>
      </c>
      <c r="L8" s="28" t="s">
        <v>84</v>
      </c>
      <c r="M8" s="28" t="s">
        <v>85</v>
      </c>
      <c r="N8" s="28" t="s">
        <v>86</v>
      </c>
      <c r="O8" s="28" t="s">
        <v>87</v>
      </c>
      <c r="P8" s="28" t="s">
        <v>88</v>
      </c>
      <c r="Q8" s="28" t="s">
        <v>89</v>
      </c>
      <c r="R8" s="28" t="s">
        <v>90</v>
      </c>
      <c r="S8" s="28" t="s">
        <v>165</v>
      </c>
    </row>
    <row r="9" spans="1:22" x14ac:dyDescent="0.3">
      <c r="C9" s="25" t="s">
        <v>27</v>
      </c>
      <c r="D9" s="29">
        <f>'Input Data'!B17</f>
        <v>14579.432707234309</v>
      </c>
      <c r="E9" s="30">
        <f>'Input Data'!C17</f>
        <v>14648.063860857143</v>
      </c>
      <c r="F9" s="30">
        <f>'Input Data'!D17</f>
        <v>14830.8996501581</v>
      </c>
      <c r="G9" s="30">
        <f>'Input Data'!E17</f>
        <v>14745.886144061829</v>
      </c>
      <c r="H9" s="30">
        <f>'Input Data'!F17</f>
        <v>14427.810728195815</v>
      </c>
      <c r="I9" s="30">
        <f>'Input Data'!G17</f>
        <v>14069.469754213689</v>
      </c>
      <c r="J9" s="30">
        <f>'Input Data'!H17</f>
        <v>13814.885749853653</v>
      </c>
      <c r="K9" s="30">
        <f>'Input Data'!I17</f>
        <v>13496.547837193735</v>
      </c>
      <c r="L9" s="30">
        <f>'Input Data'!J17</f>
        <v>13359.186589626652</v>
      </c>
      <c r="M9" s="30">
        <f>'Input Data'!K17</f>
        <v>13263.654261767268</v>
      </c>
      <c r="N9" s="30">
        <f>'Input Data'!L17</f>
        <v>13667.142351933611</v>
      </c>
      <c r="O9" s="30">
        <f>'Input Data'!M17</f>
        <v>13886.602941444062</v>
      </c>
      <c r="P9" s="30">
        <f>'Input Data'!N17</f>
        <v>14009.755538659068</v>
      </c>
      <c r="Q9" s="31">
        <f>'Input Data'!O17</f>
        <v>14130.855134577763</v>
      </c>
      <c r="R9" s="31">
        <f>'Input Data'!P17</f>
        <v>14144.132967449717</v>
      </c>
      <c r="S9" s="31">
        <f>'Input Data'!Q17</f>
        <v>14146.060770227572</v>
      </c>
      <c r="U9" s="32"/>
    </row>
    <row r="10" spans="1:22" x14ac:dyDescent="0.3">
      <c r="C10" s="25" t="s">
        <v>26</v>
      </c>
      <c r="D10" s="29">
        <f>D9</f>
        <v>14579.432707234309</v>
      </c>
      <c r="E10" s="30">
        <f t="shared" ref="E10:O10" si="0">E9</f>
        <v>14648.063860857143</v>
      </c>
      <c r="F10" s="30">
        <f t="shared" si="0"/>
        <v>14830.8996501581</v>
      </c>
      <c r="G10" s="30">
        <f t="shared" si="0"/>
        <v>14745.886144061829</v>
      </c>
      <c r="H10" s="30">
        <f t="shared" si="0"/>
        <v>14427.810728195815</v>
      </c>
      <c r="I10" s="30">
        <f t="shared" si="0"/>
        <v>14069.469754213689</v>
      </c>
      <c r="J10" s="30">
        <f t="shared" si="0"/>
        <v>13814.885749853653</v>
      </c>
      <c r="K10" s="30">
        <f t="shared" si="0"/>
        <v>13496.547837193735</v>
      </c>
      <c r="L10" s="30">
        <f t="shared" si="0"/>
        <v>13359.186589626652</v>
      </c>
      <c r="M10" s="30">
        <f t="shared" si="0"/>
        <v>13263.654261767268</v>
      </c>
      <c r="N10" s="30">
        <f t="shared" si="0"/>
        <v>13667.142351933611</v>
      </c>
      <c r="O10" s="30">
        <f t="shared" si="0"/>
        <v>13886.602941444062</v>
      </c>
      <c r="P10" s="30">
        <f t="shared" ref="P10" si="1">P9</f>
        <v>14009.755538659068</v>
      </c>
      <c r="Q10" s="31">
        <f>'Input Data'!B277</f>
        <v>13626.063119114257</v>
      </c>
      <c r="R10" s="31">
        <f>'Input Data'!C277</f>
        <v>13401.950271220705</v>
      </c>
      <c r="S10" s="31"/>
      <c r="U10" s="32"/>
    </row>
    <row r="11" spans="1:22" x14ac:dyDescent="0.3">
      <c r="C11" s="3" t="s">
        <v>28</v>
      </c>
      <c r="D11" s="29"/>
      <c r="E11" s="30"/>
      <c r="F11" s="30"/>
      <c r="G11" s="30"/>
      <c r="H11" s="30"/>
      <c r="I11" s="30"/>
      <c r="J11" s="30"/>
      <c r="K11" s="30"/>
      <c r="L11" s="30"/>
      <c r="M11" s="30"/>
      <c r="N11" s="30"/>
      <c r="O11" s="30"/>
      <c r="P11" s="30"/>
      <c r="Q11" s="31">
        <f>Q10-Q9</f>
        <v>-504.79201546350669</v>
      </c>
      <c r="R11" s="31">
        <f>R10-R9</f>
        <v>-742.18269622901244</v>
      </c>
      <c r="S11" s="31"/>
      <c r="U11" s="32"/>
    </row>
    <row r="12" spans="1:22" x14ac:dyDescent="0.3">
      <c r="D12" s="33"/>
      <c r="E12" s="34"/>
      <c r="F12" s="34"/>
      <c r="G12" s="34"/>
      <c r="H12" s="34"/>
      <c r="I12" s="34"/>
      <c r="J12" s="34"/>
      <c r="K12" s="34"/>
      <c r="L12" s="34"/>
      <c r="M12" s="34"/>
      <c r="N12" s="34"/>
      <c r="O12" s="34"/>
      <c r="P12" s="34"/>
      <c r="Q12" s="35"/>
      <c r="R12" s="35"/>
      <c r="S12" s="35"/>
    </row>
    <row r="13" spans="1:22" x14ac:dyDescent="0.3">
      <c r="B13" s="23" t="s">
        <v>133</v>
      </c>
      <c r="D13" s="33"/>
      <c r="E13" s="34"/>
      <c r="F13" s="34"/>
      <c r="G13" s="34"/>
      <c r="H13" s="34"/>
      <c r="I13" s="34"/>
      <c r="J13" s="34"/>
      <c r="K13" s="34"/>
      <c r="L13" s="34"/>
      <c r="M13" s="34"/>
      <c r="N13" s="34"/>
      <c r="O13" s="34"/>
      <c r="P13" s="34"/>
      <c r="Q13" s="35"/>
      <c r="R13" s="35"/>
      <c r="S13" s="35"/>
    </row>
    <row r="14" spans="1:22" x14ac:dyDescent="0.3">
      <c r="B14" s="23" t="s">
        <v>113</v>
      </c>
      <c r="U14" s="32"/>
      <c r="V14" s="32"/>
    </row>
    <row r="15" spans="1:22" x14ac:dyDescent="0.3">
      <c r="B15" s="23"/>
      <c r="U15" s="32"/>
      <c r="V15" s="32"/>
    </row>
    <row r="16" spans="1:22" x14ac:dyDescent="0.3">
      <c r="C16" s="27"/>
      <c r="D16" s="36" t="s">
        <v>76</v>
      </c>
      <c r="E16" s="36" t="s">
        <v>77</v>
      </c>
      <c r="F16" s="36" t="s">
        <v>78</v>
      </c>
      <c r="G16" s="36" t="s">
        <v>79</v>
      </c>
      <c r="H16" s="36" t="s">
        <v>80</v>
      </c>
      <c r="I16" s="36" t="s">
        <v>81</v>
      </c>
      <c r="J16" s="36" t="s">
        <v>82</v>
      </c>
      <c r="K16" s="36" t="s">
        <v>83</v>
      </c>
      <c r="L16" s="36" t="s">
        <v>84</v>
      </c>
      <c r="M16" s="36" t="s">
        <v>85</v>
      </c>
      <c r="N16" s="36" t="s">
        <v>86</v>
      </c>
      <c r="O16" s="36" t="s">
        <v>87</v>
      </c>
      <c r="P16" s="28" t="s">
        <v>88</v>
      </c>
      <c r="Q16" s="28" t="s">
        <v>89</v>
      </c>
      <c r="R16" s="28" t="s">
        <v>90</v>
      </c>
      <c r="S16" s="28" t="s">
        <v>165</v>
      </c>
    </row>
    <row r="17" spans="2:20" x14ac:dyDescent="0.3">
      <c r="C17" s="3" t="s">
        <v>106</v>
      </c>
      <c r="D17" s="37"/>
      <c r="E17" s="30">
        <f>E21+E24</f>
        <v>1533.8259211166019</v>
      </c>
      <c r="F17" s="30">
        <f t="shared" ref="F17:O18" si="2">F21+F24</f>
        <v>1529.7996599426783</v>
      </c>
      <c r="G17" s="30">
        <f t="shared" si="2"/>
        <v>1635.1220112916528</v>
      </c>
      <c r="H17" s="30">
        <f t="shared" si="2"/>
        <v>1640.459396558485</v>
      </c>
      <c r="I17" s="30">
        <f t="shared" si="2"/>
        <v>1766.558454139818</v>
      </c>
      <c r="J17" s="30">
        <f t="shared" si="2"/>
        <v>1702.7522404809311</v>
      </c>
      <c r="K17" s="30">
        <f t="shared" si="2"/>
        <v>1746.8784711043295</v>
      </c>
      <c r="L17" s="30">
        <f t="shared" si="2"/>
        <v>1695.2341680644727</v>
      </c>
      <c r="M17" s="30">
        <f t="shared" si="2"/>
        <v>1479.3702027023944</v>
      </c>
      <c r="N17" s="30">
        <f t="shared" si="2"/>
        <v>1109.5795441983369</v>
      </c>
      <c r="O17" s="30">
        <f t="shared" si="2"/>
        <v>1208.7766439370905</v>
      </c>
      <c r="P17" s="30">
        <f t="shared" ref="P17:Q17" si="3">P21+P24</f>
        <v>1566.6585205037009</v>
      </c>
      <c r="Q17" s="31">
        <f t="shared" si="3"/>
        <v>1606.6295766589037</v>
      </c>
      <c r="R17" s="31">
        <f t="shared" ref="R17:S17" si="4">R21+R24</f>
        <v>1575.7552631130063</v>
      </c>
      <c r="S17" s="31">
        <f t="shared" si="4"/>
        <v>1558.9935074664472</v>
      </c>
    </row>
    <row r="18" spans="2:20" x14ac:dyDescent="0.3">
      <c r="C18" s="3" t="s">
        <v>110</v>
      </c>
      <c r="D18" s="37"/>
      <c r="E18" s="30">
        <f>E22+E25</f>
        <v>1533.8259211166019</v>
      </c>
      <c r="F18" s="30">
        <f t="shared" si="2"/>
        <v>1529.7996599426783</v>
      </c>
      <c r="G18" s="30">
        <f t="shared" si="2"/>
        <v>1635.1220112916528</v>
      </c>
      <c r="H18" s="30">
        <f t="shared" si="2"/>
        <v>1640.459396558485</v>
      </c>
      <c r="I18" s="30">
        <f t="shared" si="2"/>
        <v>1766.558454139818</v>
      </c>
      <c r="J18" s="30">
        <f t="shared" si="2"/>
        <v>1702.7522404809311</v>
      </c>
      <c r="K18" s="30">
        <f t="shared" si="2"/>
        <v>1746.8784711043295</v>
      </c>
      <c r="L18" s="30">
        <f t="shared" si="2"/>
        <v>1695.2341680644727</v>
      </c>
      <c r="M18" s="30">
        <f t="shared" si="2"/>
        <v>1479.3702027023944</v>
      </c>
      <c r="N18" s="30">
        <f t="shared" si="2"/>
        <v>1109.5795441983369</v>
      </c>
      <c r="O18" s="30">
        <f t="shared" si="2"/>
        <v>1208.7766439370905</v>
      </c>
      <c r="P18" s="30">
        <f t="shared" ref="P18:Q18" si="5">P22+P25</f>
        <v>1566.6585205037009</v>
      </c>
      <c r="Q18" s="31">
        <f t="shared" si="5"/>
        <v>1606.6295766589037</v>
      </c>
      <c r="R18" s="31">
        <f t="shared" ref="R18:S18" si="6">R22+R25</f>
        <v>1519.4650621613559</v>
      </c>
      <c r="S18" s="31">
        <f t="shared" si="6"/>
        <v>1477.1887049071286</v>
      </c>
    </row>
    <row r="19" spans="2:20" x14ac:dyDescent="0.3">
      <c r="C19" s="3" t="s">
        <v>149</v>
      </c>
      <c r="D19" s="38"/>
      <c r="E19" s="39"/>
      <c r="F19" s="39"/>
      <c r="G19" s="39"/>
      <c r="H19" s="39"/>
      <c r="I19" s="39"/>
      <c r="J19" s="39"/>
      <c r="K19" s="39"/>
      <c r="L19" s="39"/>
      <c r="M19" s="39"/>
      <c r="N19" s="39"/>
      <c r="O19" s="39"/>
      <c r="P19" s="39"/>
      <c r="Q19" s="31">
        <f t="shared" ref="Q19" si="7">Q18-Q17</f>
        <v>0</v>
      </c>
      <c r="R19" s="31">
        <f t="shared" ref="R19:S19" si="8">R18-R17</f>
        <v>-56.290200951650377</v>
      </c>
      <c r="S19" s="31">
        <f t="shared" si="8"/>
        <v>-81.804802559318659</v>
      </c>
    </row>
    <row r="20" spans="2:20" x14ac:dyDescent="0.3">
      <c r="C20" s="25" t="s">
        <v>24</v>
      </c>
      <c r="D20" s="26"/>
      <c r="E20" s="45">
        <f>'Input Data'!B43</f>
        <v>7.9163095304448899E-2</v>
      </c>
      <c r="F20" s="45">
        <f>'Input Data'!C43</f>
        <v>7.6652105507324403E-2</v>
      </c>
      <c r="G20" s="45">
        <f>'Input Data'!D43</f>
        <v>8.2970532890572546E-2</v>
      </c>
      <c r="H20" s="45">
        <f>'Input Data'!E43</f>
        <v>8.4177090613301253E-2</v>
      </c>
      <c r="I20" s="45">
        <f>'Input Data'!F43</f>
        <v>9.6692427938571829E-2</v>
      </c>
      <c r="J20" s="45">
        <f>'Input Data'!G43</f>
        <v>9.7290762380372139E-2</v>
      </c>
      <c r="K20" s="45">
        <f>'Input Data'!H43</f>
        <v>0.10314639375884342</v>
      </c>
      <c r="L20" s="45">
        <f>'Input Data'!I43</f>
        <v>0.10518221542862048</v>
      </c>
      <c r="M20" s="45">
        <f>'Input Data'!J43</f>
        <v>9.3293207736537154E-2</v>
      </c>
      <c r="N20" s="45">
        <f>'Input Data'!K43</f>
        <v>6.7912775654443064E-2</v>
      </c>
      <c r="O20" s="45">
        <f>'Input Data'!L43</f>
        <v>7.3460744062676372E-2</v>
      </c>
      <c r="P20" s="45">
        <f>'Input Data'!M43</f>
        <v>9.5526024235807389E-2</v>
      </c>
      <c r="Q20" s="46">
        <f>'Input Data'!N43</f>
        <v>9.4554884078538154E-2</v>
      </c>
      <c r="R20" s="46">
        <f>'Input Data'!O43</f>
        <v>9.1578941553246279E-2</v>
      </c>
      <c r="S20" s="46">
        <f>'Input Data'!P43</f>
        <v>9.0288202558676187E-2</v>
      </c>
    </row>
    <row r="21" spans="2:20" x14ac:dyDescent="0.3">
      <c r="C21" s="3" t="s">
        <v>150</v>
      </c>
      <c r="D21" s="37"/>
      <c r="E21" s="30">
        <f>E$20*D9</f>
        <v>1154.153020887589</v>
      </c>
      <c r="F21" s="30">
        <f t="shared" ref="F21:Q21" si="9">F20*E9</f>
        <v>1122.8049365404474</v>
      </c>
      <c r="G21" s="30">
        <f t="shared" si="9"/>
        <v>1230.5276472202236</v>
      </c>
      <c r="H21" s="30">
        <f t="shared" si="9"/>
        <v>1241.2657941221159</v>
      </c>
      <c r="I21" s="30">
        <f t="shared" si="9"/>
        <v>1395.0600491474274</v>
      </c>
      <c r="J21" s="30">
        <f t="shared" si="9"/>
        <v>1368.8294386750367</v>
      </c>
      <c r="K21" s="30">
        <f t="shared" si="9"/>
        <v>1424.9556452878396</v>
      </c>
      <c r="L21" s="30">
        <f t="shared" si="9"/>
        <v>1419.5968021543933</v>
      </c>
      <c r="M21" s="30">
        <f t="shared" si="9"/>
        <v>1246.3213696972005</v>
      </c>
      <c r="N21" s="30">
        <f t="shared" si="9"/>
        <v>900.77157623749804</v>
      </c>
      <c r="O21" s="30">
        <f t="shared" si="9"/>
        <v>1003.9984463835598</v>
      </c>
      <c r="P21" s="30">
        <f t="shared" si="9"/>
        <v>1326.5319691374195</v>
      </c>
      <c r="Q21" s="31">
        <f t="shared" si="9"/>
        <v>1324.690810926566</v>
      </c>
      <c r="R21" s="31">
        <f t="shared" ref="R21" si="10">R20*Q9</f>
        <v>1294.0887564668872</v>
      </c>
      <c r="S21" s="31">
        <f t="shared" ref="S21" si="11">S20*R9</f>
        <v>1277.0483423819499</v>
      </c>
    </row>
    <row r="22" spans="2:20" x14ac:dyDescent="0.3">
      <c r="C22" s="3" t="s">
        <v>151</v>
      </c>
      <c r="D22" s="37"/>
      <c r="E22" s="30">
        <f>E$20*D10</f>
        <v>1154.153020887589</v>
      </c>
      <c r="F22" s="30">
        <f t="shared" ref="F22:Q22" si="12">F$20*E10</f>
        <v>1122.8049365404474</v>
      </c>
      <c r="G22" s="30">
        <f t="shared" si="12"/>
        <v>1230.5276472202236</v>
      </c>
      <c r="H22" s="30">
        <f t="shared" si="12"/>
        <v>1241.2657941221159</v>
      </c>
      <c r="I22" s="30">
        <f t="shared" si="12"/>
        <v>1395.0600491474274</v>
      </c>
      <c r="J22" s="30">
        <f t="shared" si="12"/>
        <v>1368.8294386750367</v>
      </c>
      <c r="K22" s="30">
        <f t="shared" si="12"/>
        <v>1424.9556452878396</v>
      </c>
      <c r="L22" s="30">
        <f t="shared" si="12"/>
        <v>1419.5968021543933</v>
      </c>
      <c r="M22" s="30">
        <f t="shared" si="12"/>
        <v>1246.3213696972005</v>
      </c>
      <c r="N22" s="30">
        <f t="shared" si="12"/>
        <v>900.77157623749804</v>
      </c>
      <c r="O22" s="30">
        <f t="shared" si="12"/>
        <v>1003.9984463835598</v>
      </c>
      <c r="P22" s="30">
        <f t="shared" si="12"/>
        <v>1326.5319691374195</v>
      </c>
      <c r="Q22" s="31">
        <f t="shared" si="12"/>
        <v>1324.690810926566</v>
      </c>
      <c r="R22" s="31">
        <f t="shared" ref="R22" si="13">R$20*Q10</f>
        <v>1247.8604379862093</v>
      </c>
      <c r="S22" s="31">
        <f t="shared" ref="S22" si="14">S$20*R10</f>
        <v>1210.0380007692802</v>
      </c>
      <c r="T22" s="40"/>
    </row>
    <row r="23" spans="2:20" x14ac:dyDescent="0.3">
      <c r="C23" s="25" t="s">
        <v>29</v>
      </c>
      <c r="D23" s="26"/>
      <c r="E23" s="45">
        <f>'Input Data'!B68</f>
        <v>2.6041678565491728E-2</v>
      </c>
      <c r="F23" s="45">
        <f>'Input Data'!C68</f>
        <v>2.7784881829318795E-2</v>
      </c>
      <c r="G23" s="45">
        <f>'Input Data'!D68</f>
        <v>2.7280500415705816E-2</v>
      </c>
      <c r="H23" s="45">
        <f>'Input Data'!E68</f>
        <v>2.7071523442972218E-2</v>
      </c>
      <c r="I23" s="45">
        <f>'Input Data'!F68</f>
        <v>2.5748771729198171E-2</v>
      </c>
      <c r="J23" s="45">
        <f>'Input Data'!G68</f>
        <v>2.3733858321553811E-2</v>
      </c>
      <c r="K23" s="45">
        <f>'Input Data'!H68</f>
        <v>2.3302605004887584E-2</v>
      </c>
      <c r="L23" s="45">
        <f>'Input Data'!I68</f>
        <v>2.0422805093201615E-2</v>
      </c>
      <c r="M23" s="45">
        <f>'Input Data'!J68</f>
        <v>1.7444837037170768E-2</v>
      </c>
      <c r="N23" s="45">
        <f>'Input Data'!K68</f>
        <v>1.5742868732844743E-2</v>
      </c>
      <c r="O23" s="45">
        <f>'Input Data'!L68</f>
        <v>1.4983249042149536E-2</v>
      </c>
      <c r="P23" s="45">
        <f>'Input Data'!M68</f>
        <v>1.7291957750850098E-2</v>
      </c>
      <c r="Q23" s="46">
        <f>'Input Data'!N68</f>
        <v>2.0124460056019165E-2</v>
      </c>
      <c r="R23" s="46">
        <f>'Input Data'!O68</f>
        <v>1.9932729050267453E-2</v>
      </c>
      <c r="S23" s="46">
        <f>'Input Data'!P68</f>
        <v>1.9933718505994364E-2</v>
      </c>
    </row>
    <row r="24" spans="2:20" x14ac:dyDescent="0.3">
      <c r="C24" s="3" t="s">
        <v>152</v>
      </c>
      <c r="D24" s="37"/>
      <c r="E24" s="30">
        <f>E$23*D9</f>
        <v>379.67290022901278</v>
      </c>
      <c r="F24" s="30">
        <f t="shared" ref="F24:Q24" si="15">F23*E9</f>
        <v>406.99472340223093</v>
      </c>
      <c r="G24" s="30">
        <f t="shared" si="15"/>
        <v>404.59436407142931</v>
      </c>
      <c r="H24" s="30">
        <f t="shared" si="15"/>
        <v>399.19360243636902</v>
      </c>
      <c r="I24" s="30">
        <f t="shared" si="15"/>
        <v>371.49840499239048</v>
      </c>
      <c r="J24" s="30">
        <f t="shared" si="15"/>
        <v>333.92280180589421</v>
      </c>
      <c r="K24" s="30">
        <f t="shared" si="15"/>
        <v>321.92282581648988</v>
      </c>
      <c r="L24" s="30">
        <f t="shared" si="15"/>
        <v>275.63736591007944</v>
      </c>
      <c r="M24" s="30">
        <f t="shared" si="15"/>
        <v>233.04883300519404</v>
      </c>
      <c r="N24" s="30">
        <f t="shared" si="15"/>
        <v>208.80796796083885</v>
      </c>
      <c r="O24" s="30">
        <f t="shared" si="15"/>
        <v>204.77819755353065</v>
      </c>
      <c r="P24" s="30">
        <f t="shared" si="15"/>
        <v>240.1265513662814</v>
      </c>
      <c r="Q24" s="31">
        <f t="shared" si="15"/>
        <v>281.93876573233769</v>
      </c>
      <c r="R24" s="31">
        <f t="shared" ref="R24" si="16">R23*Q9</f>
        <v>281.66650664611916</v>
      </c>
      <c r="S24" s="31">
        <f t="shared" ref="S24" si="17">S23*R9</f>
        <v>281.94516508449743</v>
      </c>
    </row>
    <row r="25" spans="2:20" x14ac:dyDescent="0.3">
      <c r="C25" s="3" t="s">
        <v>153</v>
      </c>
      <c r="D25" s="37"/>
      <c r="E25" s="30">
        <f>E$23*D10</f>
        <v>379.67290022901278</v>
      </c>
      <c r="F25" s="30">
        <f t="shared" ref="F25:Q25" si="18">F$23*E10</f>
        <v>406.99472340223093</v>
      </c>
      <c r="G25" s="30">
        <f t="shared" si="18"/>
        <v>404.59436407142931</v>
      </c>
      <c r="H25" s="30">
        <f t="shared" si="18"/>
        <v>399.19360243636902</v>
      </c>
      <c r="I25" s="30">
        <f t="shared" si="18"/>
        <v>371.49840499239048</v>
      </c>
      <c r="J25" s="30">
        <f t="shared" si="18"/>
        <v>333.92280180589421</v>
      </c>
      <c r="K25" s="30">
        <f t="shared" si="18"/>
        <v>321.92282581648988</v>
      </c>
      <c r="L25" s="30">
        <f t="shared" si="18"/>
        <v>275.63736591007944</v>
      </c>
      <c r="M25" s="30">
        <f t="shared" si="18"/>
        <v>233.04883300519404</v>
      </c>
      <c r="N25" s="30">
        <f t="shared" si="18"/>
        <v>208.80796796083885</v>
      </c>
      <c r="O25" s="30">
        <f t="shared" si="18"/>
        <v>204.77819755353065</v>
      </c>
      <c r="P25" s="30">
        <f t="shared" si="18"/>
        <v>240.1265513662814</v>
      </c>
      <c r="Q25" s="31">
        <f t="shared" si="18"/>
        <v>281.93876573233769</v>
      </c>
      <c r="R25" s="31">
        <f t="shared" ref="R25" si="19">R$23*Q10</f>
        <v>271.60462417514668</v>
      </c>
      <c r="S25" s="31">
        <f t="shared" ref="S25" si="20">S$23*R10</f>
        <v>267.15070413784838</v>
      </c>
    </row>
    <row r="26" spans="2:20" x14ac:dyDescent="0.3">
      <c r="D26" s="33"/>
      <c r="E26" s="34"/>
      <c r="F26" s="34"/>
      <c r="G26" s="34"/>
      <c r="H26" s="34"/>
      <c r="I26" s="34"/>
      <c r="J26" s="34"/>
      <c r="K26" s="34"/>
      <c r="L26" s="34"/>
      <c r="M26" s="34"/>
      <c r="N26" s="34"/>
      <c r="O26" s="34"/>
      <c r="P26" s="34"/>
      <c r="Q26" s="34"/>
      <c r="R26" s="34"/>
      <c r="S26" s="34"/>
    </row>
    <row r="27" spans="2:20" x14ac:dyDescent="0.3">
      <c r="B27" s="23" t="s">
        <v>164</v>
      </c>
      <c r="D27" s="33"/>
      <c r="E27" s="34"/>
      <c r="F27" s="34"/>
      <c r="G27" s="34"/>
      <c r="H27" s="34"/>
      <c r="I27" s="34"/>
      <c r="J27" s="34"/>
      <c r="K27" s="34"/>
      <c r="L27" s="34"/>
      <c r="M27" s="34"/>
      <c r="N27" s="34"/>
      <c r="O27" s="34"/>
      <c r="P27" s="34"/>
      <c r="Q27" s="34"/>
      <c r="R27" s="34"/>
      <c r="S27" s="34"/>
    </row>
    <row r="28" spans="2:20" x14ac:dyDescent="0.3">
      <c r="D28" s="33"/>
      <c r="E28" s="34"/>
      <c r="F28" s="34"/>
      <c r="G28" s="34"/>
      <c r="H28" s="34"/>
      <c r="I28" s="34"/>
      <c r="J28" s="34"/>
      <c r="K28" s="34"/>
      <c r="L28" s="34"/>
      <c r="M28" s="34"/>
      <c r="N28" s="34"/>
      <c r="O28" s="34"/>
      <c r="P28" s="34"/>
      <c r="Q28" s="34"/>
      <c r="R28" s="34"/>
      <c r="S28" s="34"/>
    </row>
    <row r="29" spans="2:20" x14ac:dyDescent="0.3">
      <c r="C29" s="27"/>
      <c r="D29" s="36" t="s">
        <v>76</v>
      </c>
      <c r="E29" s="36" t="s">
        <v>77</v>
      </c>
      <c r="F29" s="36" t="s">
        <v>78</v>
      </c>
      <c r="G29" s="36" t="s">
        <v>79</v>
      </c>
      <c r="H29" s="36" t="s">
        <v>80</v>
      </c>
      <c r="I29" s="36" t="s">
        <v>81</v>
      </c>
      <c r="J29" s="36" t="s">
        <v>82</v>
      </c>
      <c r="K29" s="36" t="s">
        <v>83</v>
      </c>
      <c r="L29" s="36" t="s">
        <v>84</v>
      </c>
      <c r="M29" s="36" t="s">
        <v>85</v>
      </c>
      <c r="N29" s="36" t="s">
        <v>86</v>
      </c>
      <c r="O29" s="36" t="s">
        <v>87</v>
      </c>
      <c r="P29" s="28" t="s">
        <v>88</v>
      </c>
      <c r="Q29" s="28" t="s">
        <v>89</v>
      </c>
      <c r="R29" s="28" t="s">
        <v>90</v>
      </c>
      <c r="S29" s="28" t="s">
        <v>165</v>
      </c>
    </row>
    <row r="30" spans="2:20" x14ac:dyDescent="0.3">
      <c r="C30" s="3" t="s">
        <v>107</v>
      </c>
      <c r="D30" s="52"/>
      <c r="E30" s="30">
        <f>'Input Data'!B301</f>
        <v>1467.7770958804085</v>
      </c>
      <c r="F30" s="30">
        <f>'Input Data'!C301</f>
        <v>1671.0748436993372</v>
      </c>
      <c r="G30" s="30">
        <f>'Input Data'!D301</f>
        <v>1618.5789715970504</v>
      </c>
      <c r="H30" s="30">
        <f>'Input Data'!E301</f>
        <v>1627.4768604619499</v>
      </c>
      <c r="I30" s="30">
        <f>'Input Data'!F301</f>
        <v>1502.4091506068858</v>
      </c>
      <c r="J30" s="30">
        <f>'Input Data'!G301</f>
        <v>1621.4391213484314</v>
      </c>
      <c r="K30" s="30">
        <f>'Input Data'!H301</f>
        <v>1595.1683109695787</v>
      </c>
      <c r="L30" s="30">
        <f>'Input Data'!I301</f>
        <v>1608.4573840474172</v>
      </c>
      <c r="M30" s="30">
        <f>'Input Data'!J301</f>
        <v>1494.3819145323314</v>
      </c>
      <c r="N30" s="30">
        <f>'Input Data'!K301</f>
        <v>1518.2402457283251</v>
      </c>
      <c r="O30" s="30">
        <f>'Input Data'!L301</f>
        <v>1516.9748448672863</v>
      </c>
      <c r="P30" s="30">
        <f>'Input Data'!M301</f>
        <v>1604.500115638634</v>
      </c>
      <c r="Q30" s="31">
        <f>Q9*($D$6+1)-P9+Q17</f>
        <v>1806.6814816046362</v>
      </c>
      <c r="R30" s="31">
        <f>R9*($D$6+1)-Q9+R17</f>
        <v>1668.059591291182</v>
      </c>
      <c r="S30" s="31">
        <f>S9*($D$6+1)-R9+S17</f>
        <v>1639.9585766241207</v>
      </c>
    </row>
    <row r="31" spans="2:20" x14ac:dyDescent="0.3">
      <c r="C31" s="3" t="s">
        <v>111</v>
      </c>
      <c r="D31" s="52"/>
      <c r="E31" s="30">
        <f>E30</f>
        <v>1467.7770958804085</v>
      </c>
      <c r="F31" s="30">
        <f t="shared" ref="F31:O31" si="21">F30</f>
        <v>1671.0748436993372</v>
      </c>
      <c r="G31" s="30">
        <f t="shared" si="21"/>
        <v>1618.5789715970504</v>
      </c>
      <c r="H31" s="30">
        <f t="shared" si="21"/>
        <v>1627.4768604619499</v>
      </c>
      <c r="I31" s="30">
        <f t="shared" si="21"/>
        <v>1502.4091506068858</v>
      </c>
      <c r="J31" s="30">
        <f t="shared" si="21"/>
        <v>1621.4391213484314</v>
      </c>
      <c r="K31" s="30">
        <f t="shared" si="21"/>
        <v>1595.1683109695787</v>
      </c>
      <c r="L31" s="30">
        <f t="shared" si="21"/>
        <v>1608.4573840474172</v>
      </c>
      <c r="M31" s="30">
        <f t="shared" si="21"/>
        <v>1494.3819145323314</v>
      </c>
      <c r="N31" s="30">
        <f t="shared" si="21"/>
        <v>1518.2402457283251</v>
      </c>
      <c r="O31" s="30">
        <f t="shared" si="21"/>
        <v>1516.9748448672863</v>
      </c>
      <c r="P31" s="30">
        <f t="shared" ref="P31" si="22">P30</f>
        <v>1604.500115638634</v>
      </c>
      <c r="Q31" s="31">
        <f>Q9*($D$6+1)-P10+Q18</f>
        <v>1806.6814816046362</v>
      </c>
      <c r="R31" s="31">
        <f>R9*($D$6+1)-Q10+R18</f>
        <v>2116.5614058030383</v>
      </c>
      <c r="S31" s="31">
        <f>S9*($D$6+1)-R10+S18</f>
        <v>2300.3364702938143</v>
      </c>
      <c r="T31" s="34"/>
    </row>
    <row r="33" spans="2:20" x14ac:dyDescent="0.3">
      <c r="B33" s="23" t="s">
        <v>154</v>
      </c>
    </row>
    <row r="35" spans="2:20" x14ac:dyDescent="0.3">
      <c r="C35" s="37"/>
      <c r="D35" s="29" t="s">
        <v>76</v>
      </c>
      <c r="E35" s="30" t="s">
        <v>77</v>
      </c>
      <c r="F35" s="30" t="s">
        <v>78</v>
      </c>
      <c r="G35" s="30" t="s">
        <v>79</v>
      </c>
      <c r="H35" s="30" t="s">
        <v>80</v>
      </c>
      <c r="I35" s="30" t="s">
        <v>81</v>
      </c>
      <c r="J35" s="30" t="s">
        <v>82</v>
      </c>
      <c r="K35" s="30" t="s">
        <v>83</v>
      </c>
      <c r="L35" s="30" t="s">
        <v>84</v>
      </c>
      <c r="M35" s="30" t="s">
        <v>85</v>
      </c>
      <c r="N35" s="30" t="s">
        <v>86</v>
      </c>
      <c r="O35" s="30" t="s">
        <v>87</v>
      </c>
      <c r="P35" s="28" t="s">
        <v>88</v>
      </c>
      <c r="Q35" s="28" t="s">
        <v>89</v>
      </c>
      <c r="R35" s="28" t="s">
        <v>90</v>
      </c>
      <c r="S35" s="28" t="s">
        <v>165</v>
      </c>
    </row>
    <row r="36" spans="2:20" x14ac:dyDescent="0.3">
      <c r="C36" s="3" t="s">
        <v>107</v>
      </c>
      <c r="D36" s="38"/>
      <c r="E36" s="30">
        <f t="shared" ref="E36:O37" si="23">E30</f>
        <v>1467.7770958804085</v>
      </c>
      <c r="F36" s="30">
        <f t="shared" si="23"/>
        <v>1671.0748436993372</v>
      </c>
      <c r="G36" s="30">
        <f t="shared" si="23"/>
        <v>1618.5789715970504</v>
      </c>
      <c r="H36" s="30">
        <f t="shared" si="23"/>
        <v>1627.4768604619499</v>
      </c>
      <c r="I36" s="30">
        <f t="shared" si="23"/>
        <v>1502.4091506068858</v>
      </c>
      <c r="J36" s="30">
        <f t="shared" si="23"/>
        <v>1621.4391213484314</v>
      </c>
      <c r="K36" s="30">
        <f t="shared" si="23"/>
        <v>1595.1683109695787</v>
      </c>
      <c r="L36" s="30">
        <f t="shared" si="23"/>
        <v>1608.4573840474172</v>
      </c>
      <c r="M36" s="30">
        <f t="shared" si="23"/>
        <v>1494.3819145323314</v>
      </c>
      <c r="N36" s="30">
        <f t="shared" si="23"/>
        <v>1518.2402457283251</v>
      </c>
      <c r="O36" s="30">
        <f t="shared" si="23"/>
        <v>1516.9748448672863</v>
      </c>
      <c r="P36" s="30">
        <f t="shared" ref="P36:Q36" si="24">P30</f>
        <v>1604.500115638634</v>
      </c>
      <c r="Q36" s="31">
        <f t="shared" si="24"/>
        <v>1806.6814816046362</v>
      </c>
      <c r="R36" s="31">
        <f t="shared" ref="R36:S36" si="25">R30</f>
        <v>1668.059591291182</v>
      </c>
      <c r="S36" s="31">
        <f t="shared" si="25"/>
        <v>1639.9585766241207</v>
      </c>
      <c r="T36" s="34"/>
    </row>
    <row r="37" spans="2:20" x14ac:dyDescent="0.3">
      <c r="C37" s="3" t="s">
        <v>111</v>
      </c>
      <c r="D37" s="38"/>
      <c r="E37" s="30">
        <f>E31</f>
        <v>1467.7770958804085</v>
      </c>
      <c r="F37" s="30">
        <f t="shared" si="23"/>
        <v>1671.0748436993372</v>
      </c>
      <c r="G37" s="30">
        <f t="shared" si="23"/>
        <v>1618.5789715970504</v>
      </c>
      <c r="H37" s="30">
        <f t="shared" si="23"/>
        <v>1627.4768604619499</v>
      </c>
      <c r="I37" s="30">
        <f t="shared" si="23"/>
        <v>1502.4091506068858</v>
      </c>
      <c r="J37" s="30">
        <f t="shared" si="23"/>
        <v>1621.4391213484314</v>
      </c>
      <c r="K37" s="30">
        <f t="shared" si="23"/>
        <v>1595.1683109695787</v>
      </c>
      <c r="L37" s="30">
        <f t="shared" si="23"/>
        <v>1608.4573840474172</v>
      </c>
      <c r="M37" s="30">
        <f t="shared" si="23"/>
        <v>1494.3819145323314</v>
      </c>
      <c r="N37" s="30">
        <f t="shared" si="23"/>
        <v>1518.2402457283251</v>
      </c>
      <c r="O37" s="30">
        <f t="shared" si="23"/>
        <v>1516.9748448672863</v>
      </c>
      <c r="P37" s="30">
        <f t="shared" ref="P37:Q37" si="26">P31</f>
        <v>1604.500115638634</v>
      </c>
      <c r="Q37" s="31">
        <f t="shared" si="26"/>
        <v>1806.6814816046362</v>
      </c>
      <c r="R37" s="31">
        <f t="shared" ref="R37:S37" si="27">R31</f>
        <v>2116.5614058030383</v>
      </c>
      <c r="S37" s="31">
        <f t="shared" si="27"/>
        <v>2300.3364702938143</v>
      </c>
      <c r="T37" s="34"/>
    </row>
    <row r="38" spans="2:20" x14ac:dyDescent="0.3">
      <c r="C38" s="3" t="s">
        <v>25</v>
      </c>
      <c r="D38" s="37"/>
      <c r="E38" s="30">
        <f>'Input Data'!B99</f>
        <v>395.31401236396312</v>
      </c>
      <c r="F38" s="30">
        <f>'Input Data'!C99</f>
        <v>505.81557058298307</v>
      </c>
      <c r="G38" s="30">
        <f>'Input Data'!D99</f>
        <v>458.8783689148338</v>
      </c>
      <c r="H38" s="30">
        <f>'Input Data'!E99</f>
        <v>468.41345606889934</v>
      </c>
      <c r="I38" s="30">
        <f>'Input Data'!F99</f>
        <v>490.55900432733358</v>
      </c>
      <c r="J38" s="30">
        <f>'Input Data'!G99</f>
        <v>495.53598211370502</v>
      </c>
      <c r="K38" s="30">
        <f>'Input Data'!H99</f>
        <v>534.23715134591293</v>
      </c>
      <c r="L38" s="30">
        <f>'Input Data'!I99</f>
        <v>459.4401081631957</v>
      </c>
      <c r="M38" s="30">
        <f>'Input Data'!J99</f>
        <v>457.07065744299354</v>
      </c>
      <c r="N38" s="30">
        <f>'Input Data'!K99</f>
        <v>484.86530457927273</v>
      </c>
      <c r="O38" s="30">
        <f>'Input Data'!L99</f>
        <v>410.04269233544017</v>
      </c>
      <c r="P38" s="30">
        <f>'Input Data'!M99</f>
        <v>508.0442112878153</v>
      </c>
      <c r="Q38" s="31">
        <f>'Input Data'!N99</f>
        <v>480.73584621400954</v>
      </c>
      <c r="R38" s="31">
        <f>'Input Data'!O99</f>
        <v>477.19271866341921</v>
      </c>
      <c r="S38" s="31">
        <f>'Input Data'!P99</f>
        <v>475.83309262213231</v>
      </c>
      <c r="T38" s="34"/>
    </row>
    <row r="39" spans="2:20" x14ac:dyDescent="0.3">
      <c r="C39" s="3" t="s">
        <v>30</v>
      </c>
      <c r="D39" s="37"/>
      <c r="E39" s="30">
        <f>'Input Data'!B125</f>
        <v>319.32548712843834</v>
      </c>
      <c r="F39" s="30">
        <f>'Input Data'!C125</f>
        <v>337.97559890110711</v>
      </c>
      <c r="G39" s="30">
        <f>'Input Data'!D125</f>
        <v>250.29174918635465</v>
      </c>
      <c r="H39" s="30">
        <f>'Input Data'!E125</f>
        <v>318.90615950687959</v>
      </c>
      <c r="I39" s="30">
        <f>'Input Data'!F125</f>
        <v>242.66929426725412</v>
      </c>
      <c r="J39" s="30">
        <f>'Input Data'!G125</f>
        <v>243.46808208221043</v>
      </c>
      <c r="K39" s="30">
        <f>'Input Data'!H125</f>
        <v>251.47526571800339</v>
      </c>
      <c r="L39" s="30">
        <f>'Input Data'!I125</f>
        <v>268.61213187475067</v>
      </c>
      <c r="M39" s="30">
        <f>'Input Data'!J125</f>
        <v>212.78447244242847</v>
      </c>
      <c r="N39" s="30">
        <f>'Input Data'!K125</f>
        <v>224.55132922235947</v>
      </c>
      <c r="O39" s="30">
        <f>'Input Data'!L125</f>
        <v>229.74865835155032</v>
      </c>
      <c r="P39" s="30">
        <f>'Input Data'!M125</f>
        <v>382.57260259802956</v>
      </c>
      <c r="Q39" s="31">
        <f>'Input Data'!N125</f>
        <v>345.48692692592488</v>
      </c>
      <c r="R39" s="31">
        <f>'Input Data'!O125</f>
        <v>277.0257718925634</v>
      </c>
      <c r="S39" s="31">
        <f>'Input Data'!P125</f>
        <v>279.12623383456264</v>
      </c>
      <c r="T39" s="34"/>
    </row>
    <row r="40" spans="2:20" x14ac:dyDescent="0.3">
      <c r="C40" s="3" t="s">
        <v>108</v>
      </c>
      <c r="D40" s="37"/>
      <c r="E40" s="30">
        <f>E36-E$38-E$39</f>
        <v>753.13759638800695</v>
      </c>
      <c r="F40" s="30">
        <f t="shared" ref="F40:O41" si="28">F36-F$38-F$39</f>
        <v>827.28367421524695</v>
      </c>
      <c r="G40" s="30">
        <f t="shared" si="28"/>
        <v>909.40885349586199</v>
      </c>
      <c r="H40" s="30">
        <f t="shared" si="28"/>
        <v>840.15724488617082</v>
      </c>
      <c r="I40" s="30">
        <f t="shared" si="28"/>
        <v>769.18085201229803</v>
      </c>
      <c r="J40" s="30">
        <f t="shared" si="28"/>
        <v>882.43505715251604</v>
      </c>
      <c r="K40" s="30">
        <f t="shared" si="28"/>
        <v>809.45589390566238</v>
      </c>
      <c r="L40" s="30">
        <f t="shared" si="28"/>
        <v>880.40514400947086</v>
      </c>
      <c r="M40" s="30">
        <f t="shared" si="28"/>
        <v>824.52678464690939</v>
      </c>
      <c r="N40" s="30">
        <f t="shared" si="28"/>
        <v>808.82361192669282</v>
      </c>
      <c r="O40" s="30">
        <f t="shared" si="28"/>
        <v>877.18349418029561</v>
      </c>
      <c r="P40" s="30">
        <f t="shared" ref="P40:Q40" si="29">P36-P$38-P$39</f>
        <v>713.88330175278929</v>
      </c>
      <c r="Q40" s="31">
        <f t="shared" si="29"/>
        <v>980.45870846470177</v>
      </c>
      <c r="R40" s="31">
        <f t="shared" ref="R40:S40" si="30">R36-R$38-R$39</f>
        <v>913.84110073519946</v>
      </c>
      <c r="S40" s="31">
        <f t="shared" si="30"/>
        <v>884.99925016742566</v>
      </c>
      <c r="T40" s="34"/>
    </row>
    <row r="41" spans="2:20" x14ac:dyDescent="0.3">
      <c r="C41" s="3" t="s">
        <v>112</v>
      </c>
      <c r="D41" s="37"/>
      <c r="E41" s="30">
        <f>E37-E$38-E$39</f>
        <v>753.13759638800695</v>
      </c>
      <c r="F41" s="30">
        <f t="shared" si="28"/>
        <v>827.28367421524695</v>
      </c>
      <c r="G41" s="30">
        <f t="shared" si="28"/>
        <v>909.40885349586199</v>
      </c>
      <c r="H41" s="30">
        <f t="shared" si="28"/>
        <v>840.15724488617082</v>
      </c>
      <c r="I41" s="30">
        <f t="shared" si="28"/>
        <v>769.18085201229803</v>
      </c>
      <c r="J41" s="30">
        <f t="shared" si="28"/>
        <v>882.43505715251604</v>
      </c>
      <c r="K41" s="30">
        <f t="shared" si="28"/>
        <v>809.45589390566238</v>
      </c>
      <c r="L41" s="30">
        <f t="shared" si="28"/>
        <v>880.40514400947086</v>
      </c>
      <c r="M41" s="30">
        <f t="shared" si="28"/>
        <v>824.52678464690939</v>
      </c>
      <c r="N41" s="30">
        <f t="shared" si="28"/>
        <v>808.82361192669282</v>
      </c>
      <c r="O41" s="30">
        <f t="shared" si="28"/>
        <v>877.18349418029561</v>
      </c>
      <c r="P41" s="30">
        <f t="shared" ref="P41:Q41" si="31">P37-P$38-P$39</f>
        <v>713.88330175278929</v>
      </c>
      <c r="Q41" s="31">
        <f t="shared" si="31"/>
        <v>980.45870846470177</v>
      </c>
      <c r="R41" s="31">
        <f t="shared" ref="R41:S41" si="32">R37-R$38-R$39</f>
        <v>1362.3429152470555</v>
      </c>
      <c r="S41" s="31">
        <f t="shared" si="32"/>
        <v>1545.3771438371191</v>
      </c>
      <c r="T41" s="34"/>
    </row>
    <row r="42" spans="2:20" x14ac:dyDescent="0.3">
      <c r="C42" s="23"/>
      <c r="D42" s="33"/>
      <c r="E42" s="53"/>
      <c r="F42" s="53"/>
      <c r="G42" s="53"/>
      <c r="H42" s="53"/>
      <c r="I42" s="53"/>
      <c r="J42" s="53"/>
      <c r="K42" s="53"/>
      <c r="L42" s="53"/>
      <c r="M42" s="53"/>
      <c r="N42" s="53"/>
      <c r="O42" s="53"/>
      <c r="P42" s="53"/>
      <c r="Q42" s="53"/>
      <c r="R42" s="41"/>
      <c r="S42" s="41"/>
      <c r="T42" s="34"/>
    </row>
    <row r="43" spans="2:20" x14ac:dyDescent="0.3">
      <c r="B43" s="23" t="s">
        <v>159</v>
      </c>
      <c r="C43" s="23"/>
      <c r="D43" s="33"/>
      <c r="E43" s="53"/>
      <c r="F43" s="53"/>
      <c r="G43" s="53"/>
      <c r="H43" s="53"/>
      <c r="I43" s="53"/>
      <c r="J43" s="53"/>
      <c r="K43" s="53"/>
      <c r="L43" s="53"/>
      <c r="M43" s="53"/>
      <c r="N43" s="53"/>
      <c r="O43" s="53"/>
      <c r="P43" s="53"/>
      <c r="Q43" s="41"/>
      <c r="R43" s="41"/>
      <c r="S43" s="41"/>
      <c r="T43" s="34"/>
    </row>
    <row r="44" spans="2:20" x14ac:dyDescent="0.3">
      <c r="C44" s="23"/>
      <c r="D44" s="33"/>
      <c r="E44" s="53"/>
      <c r="F44" s="53"/>
      <c r="G44" s="53"/>
      <c r="H44" s="53"/>
      <c r="I44" s="53"/>
      <c r="J44" s="53"/>
      <c r="K44" s="53"/>
      <c r="L44" s="53"/>
      <c r="M44" s="53"/>
      <c r="N44" s="53"/>
      <c r="O44" s="53"/>
      <c r="P44" s="53"/>
      <c r="Q44" s="41"/>
      <c r="R44" s="41"/>
      <c r="S44" s="41"/>
      <c r="T44" s="34"/>
    </row>
    <row r="45" spans="2:20" x14ac:dyDescent="0.3">
      <c r="C45" s="3" t="s">
        <v>99</v>
      </c>
      <c r="D45" s="28">
        <f>'Input Data'!B222</f>
        <v>25.019152566780598</v>
      </c>
      <c r="E45" s="53"/>
      <c r="F45" s="53"/>
      <c r="G45" s="53"/>
      <c r="H45" s="53"/>
      <c r="I45" s="53"/>
      <c r="J45" s="53"/>
      <c r="K45" s="53"/>
      <c r="L45" s="53"/>
      <c r="M45" s="53"/>
      <c r="N45" s="53"/>
      <c r="O45" s="53"/>
      <c r="P45" s="53"/>
      <c r="Q45" s="41"/>
      <c r="R45" s="41"/>
      <c r="S45" s="41"/>
      <c r="T45" s="34"/>
    </row>
    <row r="46" spans="2:20" x14ac:dyDescent="0.3">
      <c r="C46" s="23"/>
      <c r="D46" s="33"/>
      <c r="E46" s="53"/>
      <c r="F46" s="53"/>
      <c r="G46" s="53"/>
      <c r="H46" s="53"/>
      <c r="I46" s="53"/>
      <c r="J46" s="53"/>
      <c r="K46" s="53"/>
      <c r="L46" s="53"/>
      <c r="M46" s="53"/>
      <c r="N46" s="53"/>
      <c r="O46" s="53"/>
      <c r="P46" s="53"/>
      <c r="Q46" s="41"/>
      <c r="R46" s="41"/>
      <c r="S46" s="41"/>
      <c r="T46" s="34"/>
    </row>
    <row r="47" spans="2:20" x14ac:dyDescent="0.3">
      <c r="C47" s="23"/>
      <c r="D47" s="28" t="s">
        <v>89</v>
      </c>
      <c r="E47" s="28" t="s">
        <v>90</v>
      </c>
      <c r="F47" s="28" t="s">
        <v>165</v>
      </c>
      <c r="G47" s="53"/>
      <c r="H47" s="53"/>
      <c r="I47" s="53"/>
      <c r="J47" s="53"/>
      <c r="K47" s="53"/>
      <c r="L47" s="53"/>
      <c r="M47" s="53"/>
      <c r="N47" s="53"/>
      <c r="O47" s="53"/>
      <c r="P47" s="53"/>
      <c r="Q47" s="41"/>
      <c r="R47" s="41"/>
      <c r="S47" s="41"/>
      <c r="T47" s="34"/>
    </row>
    <row r="48" spans="2:20" x14ac:dyDescent="0.3">
      <c r="C48" s="3" t="s">
        <v>108</v>
      </c>
      <c r="D48" s="31">
        <f>Q40</f>
        <v>980.45870846470177</v>
      </c>
      <c r="E48" s="30">
        <f t="shared" ref="E48:F49" si="33">R40</f>
        <v>913.84110073519946</v>
      </c>
      <c r="F48" s="30">
        <f t="shared" si="33"/>
        <v>884.99925016742566</v>
      </c>
      <c r="G48" s="53"/>
      <c r="H48" s="53"/>
      <c r="I48" s="53"/>
      <c r="J48" s="53"/>
      <c r="K48" s="53"/>
      <c r="L48" s="53"/>
      <c r="M48" s="53"/>
      <c r="N48" s="53"/>
      <c r="O48" s="53"/>
      <c r="P48" s="53"/>
      <c r="Q48" s="41"/>
      <c r="R48" s="41"/>
      <c r="S48" s="41"/>
      <c r="T48" s="34"/>
    </row>
    <row r="49" spans="2:20" x14ac:dyDescent="0.3">
      <c r="C49" s="3" t="s">
        <v>112</v>
      </c>
      <c r="D49" s="31">
        <f>Q41</f>
        <v>980.45870846470177</v>
      </c>
      <c r="E49" s="30">
        <f t="shared" si="33"/>
        <v>1362.3429152470555</v>
      </c>
      <c r="F49" s="30">
        <f t="shared" si="33"/>
        <v>1545.3771438371191</v>
      </c>
      <c r="G49" s="53"/>
      <c r="H49" s="53"/>
      <c r="I49" s="53"/>
      <c r="J49" s="53"/>
      <c r="K49" s="53"/>
      <c r="L49" s="53"/>
      <c r="M49" s="53"/>
      <c r="N49" s="53"/>
      <c r="O49" s="53"/>
      <c r="P49" s="53"/>
      <c r="Q49" s="41"/>
      <c r="R49" s="41"/>
      <c r="S49" s="41"/>
      <c r="T49" s="34"/>
    </row>
    <row r="50" spans="2:20" x14ac:dyDescent="0.3">
      <c r="C50" s="3" t="s">
        <v>160</v>
      </c>
      <c r="D50" s="31">
        <f>'Input Data'!B150</f>
        <v>77.183326806122253</v>
      </c>
      <c r="E50" s="30">
        <f>'Input Data'!C150</f>
        <v>59.853637928295441</v>
      </c>
      <c r="F50" s="30">
        <f>'Input Data'!D150</f>
        <v>141.44599002139157</v>
      </c>
      <c r="G50" s="53"/>
      <c r="H50" s="53"/>
      <c r="I50" s="53"/>
      <c r="J50" s="53"/>
      <c r="K50" s="53"/>
      <c r="L50" s="53"/>
      <c r="M50" s="53"/>
      <c r="N50" s="53"/>
      <c r="O50" s="53"/>
      <c r="P50" s="53"/>
      <c r="Q50" s="41"/>
      <c r="R50" s="41"/>
      <c r="S50" s="41"/>
      <c r="T50" s="34"/>
    </row>
    <row r="51" spans="2:20" x14ac:dyDescent="0.3">
      <c r="C51" s="3" t="s">
        <v>126</v>
      </c>
      <c r="D51" s="31">
        <f>D48-D$50-$D$45</f>
        <v>878.2562290917989</v>
      </c>
      <c r="E51" s="30">
        <f t="shared" ref="E51:F52" si="34">E48-E$50-$D$45</f>
        <v>828.9683102401234</v>
      </c>
      <c r="F51" s="30">
        <f t="shared" si="34"/>
        <v>718.53410757925349</v>
      </c>
      <c r="G51" s="53"/>
      <c r="H51" s="53"/>
      <c r="I51" s="53"/>
      <c r="J51" s="53"/>
      <c r="K51" s="53"/>
      <c r="L51" s="53"/>
      <c r="M51" s="53"/>
      <c r="N51" s="53"/>
      <c r="O51" s="53"/>
      <c r="P51" s="53"/>
      <c r="Q51" s="41"/>
      <c r="R51" s="41"/>
      <c r="S51" s="41"/>
      <c r="T51" s="34"/>
    </row>
    <row r="52" spans="2:20" x14ac:dyDescent="0.3">
      <c r="C52" s="3" t="s">
        <v>127</v>
      </c>
      <c r="D52" s="31">
        <f>D49-D$50-$D$45</f>
        <v>878.2562290917989</v>
      </c>
      <c r="E52" s="30">
        <f t="shared" si="34"/>
        <v>1277.4701247519795</v>
      </c>
      <c r="F52" s="30">
        <f>F49-F$50-$D$45</f>
        <v>1378.912001248947</v>
      </c>
      <c r="G52" s="53"/>
      <c r="H52" s="53"/>
      <c r="I52" s="53"/>
      <c r="J52" s="53"/>
      <c r="K52" s="53"/>
      <c r="L52" s="53"/>
      <c r="M52" s="53"/>
      <c r="N52" s="53"/>
      <c r="O52" s="53"/>
      <c r="P52" s="53"/>
      <c r="Q52" s="41"/>
      <c r="R52" s="41"/>
      <c r="S52" s="41"/>
      <c r="T52" s="34"/>
    </row>
    <row r="53" spans="2:20" x14ac:dyDescent="0.3">
      <c r="C53" s="23"/>
      <c r="D53" s="33"/>
      <c r="E53" s="53"/>
      <c r="F53" s="53"/>
      <c r="G53" s="53"/>
      <c r="H53" s="53"/>
      <c r="I53" s="53"/>
      <c r="J53" s="53"/>
      <c r="K53" s="53"/>
      <c r="L53" s="53"/>
      <c r="M53" s="53"/>
      <c r="N53" s="53"/>
      <c r="O53" s="53"/>
      <c r="P53" s="53"/>
      <c r="Q53" s="41"/>
      <c r="R53" s="41"/>
      <c r="S53" s="41"/>
      <c r="T53" s="34"/>
    </row>
    <row r="54" spans="2:20" x14ac:dyDescent="0.3">
      <c r="B54" s="23" t="s">
        <v>117</v>
      </c>
      <c r="C54" s="23"/>
      <c r="D54" s="33"/>
      <c r="E54" s="53"/>
      <c r="F54" s="53"/>
      <c r="G54" s="53"/>
      <c r="H54" s="53"/>
      <c r="I54" s="53"/>
      <c r="J54" s="53"/>
      <c r="K54" s="53"/>
      <c r="L54" s="53"/>
      <c r="M54" s="53"/>
      <c r="N54" s="53"/>
      <c r="O54" s="53"/>
      <c r="P54" s="53"/>
      <c r="Q54" s="41"/>
      <c r="R54" s="41"/>
      <c r="S54" s="41"/>
      <c r="T54" s="34"/>
    </row>
    <row r="55" spans="2:20" x14ac:dyDescent="0.3">
      <c r="C55" s="23"/>
      <c r="D55" s="33"/>
      <c r="E55" s="53"/>
      <c r="F55" s="53"/>
      <c r="G55" s="53"/>
      <c r="H55" s="53"/>
      <c r="I55" s="53"/>
      <c r="J55" s="53"/>
      <c r="K55" s="53"/>
      <c r="L55" s="53"/>
      <c r="M55" s="53"/>
      <c r="N55" s="53"/>
      <c r="O55" s="53"/>
      <c r="P55" s="53"/>
      <c r="Q55" s="41"/>
      <c r="R55" s="41"/>
      <c r="S55" s="41"/>
      <c r="T55" s="34"/>
    </row>
    <row r="56" spans="2:20" x14ac:dyDescent="0.3">
      <c r="C56" s="3" t="s">
        <v>100</v>
      </c>
      <c r="D56" s="43">
        <f>'Input Data'!B84</f>
        <v>0.98599996489091446</v>
      </c>
      <c r="E56" s="53"/>
      <c r="F56" s="53"/>
      <c r="G56" s="53"/>
      <c r="H56" s="53"/>
      <c r="I56" s="53"/>
      <c r="J56" s="53"/>
      <c r="K56" s="53"/>
      <c r="L56" s="53"/>
      <c r="M56" s="53"/>
      <c r="N56" s="53"/>
      <c r="O56" s="53"/>
      <c r="P56" s="53"/>
      <c r="Q56" s="41"/>
      <c r="R56" s="41"/>
      <c r="S56" s="41"/>
      <c r="T56" s="34"/>
    </row>
    <row r="57" spans="2:20" x14ac:dyDescent="0.3">
      <c r="C57" s="3" t="s">
        <v>128</v>
      </c>
      <c r="D57" s="44">
        <f>'Input Data'!B175</f>
        <v>0.93846153846153846</v>
      </c>
      <c r="E57" s="53"/>
      <c r="F57" s="53"/>
      <c r="G57" s="53"/>
      <c r="H57" s="53"/>
      <c r="I57" s="53"/>
      <c r="J57" s="53"/>
      <c r="K57" s="53"/>
      <c r="L57" s="53"/>
      <c r="M57" s="53"/>
      <c r="N57" s="53"/>
      <c r="O57" s="53"/>
      <c r="P57" s="53"/>
      <c r="Q57" s="41"/>
      <c r="R57" s="41"/>
      <c r="S57" s="41"/>
      <c r="T57" s="34"/>
    </row>
    <row r="58" spans="2:20" x14ac:dyDescent="0.3">
      <c r="C58" s="3" t="s">
        <v>129</v>
      </c>
      <c r="D58" s="44">
        <f>'Input Data'!B199</f>
        <v>0.62391921918687421</v>
      </c>
      <c r="E58" s="53"/>
      <c r="F58" s="53"/>
      <c r="G58" s="53"/>
      <c r="H58" s="53"/>
      <c r="I58" s="53"/>
      <c r="J58" s="53"/>
      <c r="K58" s="53"/>
      <c r="L58" s="53"/>
      <c r="M58" s="53"/>
      <c r="N58" s="53"/>
      <c r="O58" s="53"/>
      <c r="P58" s="53"/>
      <c r="Q58" s="41"/>
      <c r="R58" s="41"/>
      <c r="S58" s="41"/>
      <c r="T58" s="34"/>
    </row>
    <row r="59" spans="2:20" x14ac:dyDescent="0.3">
      <c r="C59" s="23"/>
      <c r="D59" s="33"/>
      <c r="E59" s="53"/>
      <c r="F59" s="53"/>
      <c r="G59" s="53"/>
      <c r="H59" s="53"/>
      <c r="I59" s="53"/>
      <c r="J59" s="53"/>
      <c r="K59" s="53"/>
      <c r="L59" s="53"/>
      <c r="M59" s="53"/>
      <c r="N59" s="53"/>
      <c r="O59" s="53"/>
      <c r="P59" s="53"/>
      <c r="Q59" s="41"/>
      <c r="R59" s="41"/>
      <c r="S59" s="41"/>
      <c r="T59" s="34"/>
    </row>
    <row r="60" spans="2:20" x14ac:dyDescent="0.3">
      <c r="C60" s="3" t="s">
        <v>101</v>
      </c>
      <c r="D60" s="28" t="s">
        <v>165</v>
      </c>
      <c r="E60" s="53"/>
      <c r="F60" s="53"/>
      <c r="G60" s="53"/>
      <c r="H60" s="53"/>
      <c r="I60" s="53"/>
      <c r="J60" s="53"/>
      <c r="K60" s="53"/>
      <c r="L60" s="53"/>
      <c r="M60" s="53"/>
      <c r="N60" s="53"/>
      <c r="O60" s="53"/>
      <c r="P60" s="53"/>
      <c r="Q60" s="41"/>
      <c r="R60" s="41"/>
      <c r="S60" s="41"/>
      <c r="T60" s="34"/>
    </row>
    <row r="61" spans="2:20" x14ac:dyDescent="0.3">
      <c r="C61" s="3" t="s">
        <v>118</v>
      </c>
      <c r="D61" s="28" t="s">
        <v>90</v>
      </c>
      <c r="E61" s="53"/>
      <c r="F61" s="53"/>
      <c r="G61" s="53"/>
      <c r="H61" s="53"/>
      <c r="I61" s="53"/>
      <c r="J61" s="53"/>
      <c r="K61" s="53"/>
      <c r="L61" s="53"/>
      <c r="M61" s="53"/>
      <c r="N61" s="53"/>
      <c r="O61" s="53"/>
      <c r="P61" s="53"/>
      <c r="Q61" s="41"/>
      <c r="R61" s="41"/>
      <c r="S61" s="41"/>
      <c r="T61" s="34"/>
    </row>
    <row r="62" spans="2:20" x14ac:dyDescent="0.3">
      <c r="C62" s="3" t="s">
        <v>130</v>
      </c>
      <c r="D62" s="31">
        <f>F51/D$56/D$57/D$58</f>
        <v>1244.5881065667525</v>
      </c>
      <c r="E62" s="53"/>
      <c r="F62" s="53"/>
      <c r="G62" s="53"/>
      <c r="H62" s="53"/>
      <c r="I62" s="53"/>
      <c r="J62" s="53"/>
      <c r="K62" s="53"/>
      <c r="L62" s="53"/>
      <c r="M62" s="53"/>
      <c r="N62" s="53"/>
      <c r="O62" s="53"/>
      <c r="P62" s="53"/>
      <c r="Q62" s="41"/>
      <c r="R62" s="41"/>
      <c r="S62" s="41"/>
      <c r="T62" s="34"/>
    </row>
    <row r="63" spans="2:20" x14ac:dyDescent="0.3">
      <c r="C63" s="3" t="s">
        <v>131</v>
      </c>
      <c r="D63" s="31">
        <f>F52/D$56/D$57/D$58</f>
        <v>2388.4426064872728</v>
      </c>
      <c r="E63" s="53"/>
      <c r="F63" s="53"/>
      <c r="G63" s="53"/>
      <c r="H63" s="53"/>
      <c r="I63" s="53"/>
      <c r="J63" s="53"/>
      <c r="K63" s="53"/>
      <c r="L63" s="53"/>
      <c r="M63" s="53"/>
      <c r="N63" s="53"/>
      <c r="O63" s="53"/>
      <c r="P63" s="53"/>
      <c r="Q63" s="41"/>
      <c r="R63" s="41"/>
      <c r="S63" s="41"/>
      <c r="T63" s="34"/>
    </row>
    <row r="64" spans="2:20" ht="14.5" x14ac:dyDescent="0.35">
      <c r="C64" s="3" t="s">
        <v>31</v>
      </c>
      <c r="D64" s="31">
        <f>D63-D62</f>
        <v>1143.8544999205203</v>
      </c>
      <c r="E64" s="60" t="s">
        <v>174</v>
      </c>
      <c r="F64" s="53"/>
      <c r="G64" s="53"/>
      <c r="H64" s="53"/>
      <c r="I64" s="53"/>
      <c r="J64" s="53"/>
      <c r="K64" s="53"/>
      <c r="L64" s="53"/>
      <c r="M64" s="53"/>
      <c r="N64" s="53"/>
      <c r="O64" s="53"/>
      <c r="P64" s="53"/>
      <c r="Q64" s="41"/>
      <c r="R64" s="41"/>
      <c r="S64" s="41"/>
      <c r="T64" s="34"/>
    </row>
    <row r="65" spans="2:20" x14ac:dyDescent="0.3">
      <c r="C65" s="23"/>
      <c r="D65" s="33"/>
      <c r="E65" s="53"/>
      <c r="F65" s="53"/>
      <c r="G65" s="53"/>
      <c r="H65" s="53"/>
      <c r="I65" s="53"/>
      <c r="J65" s="53"/>
      <c r="K65" s="53"/>
      <c r="L65" s="53"/>
      <c r="M65" s="53"/>
      <c r="N65" s="53"/>
      <c r="O65" s="53"/>
      <c r="P65" s="53"/>
      <c r="Q65" s="41"/>
      <c r="R65" s="41"/>
      <c r="S65" s="41"/>
      <c r="T65" s="34"/>
    </row>
    <row r="66" spans="2:20" x14ac:dyDescent="0.3">
      <c r="B66" s="23" t="s">
        <v>119</v>
      </c>
      <c r="C66" s="23"/>
      <c r="D66" s="33"/>
      <c r="E66" s="53"/>
      <c r="F66" s="53"/>
      <c r="G66" s="53"/>
      <c r="H66" s="53"/>
      <c r="I66" s="53"/>
      <c r="J66" s="53"/>
      <c r="K66" s="53"/>
      <c r="L66" s="53"/>
      <c r="M66" s="53"/>
      <c r="N66" s="53"/>
      <c r="O66" s="53"/>
      <c r="P66" s="53"/>
      <c r="Q66" s="41"/>
      <c r="R66" s="41"/>
      <c r="S66" s="41"/>
      <c r="T66" s="34"/>
    </row>
    <row r="67" spans="2:20" x14ac:dyDescent="0.3">
      <c r="B67" s="23" t="s">
        <v>175</v>
      </c>
      <c r="C67" s="23"/>
      <c r="D67" s="33"/>
      <c r="E67" s="53"/>
      <c r="F67" s="53"/>
      <c r="G67" s="53"/>
      <c r="H67" s="53"/>
      <c r="I67" s="53"/>
      <c r="J67" s="53"/>
      <c r="K67" s="53"/>
      <c r="L67" s="53"/>
      <c r="M67" s="53"/>
      <c r="N67" s="53"/>
      <c r="O67" s="53"/>
      <c r="P67" s="53"/>
      <c r="Q67" s="41"/>
      <c r="R67" s="41"/>
      <c r="S67" s="41"/>
      <c r="T67" s="34"/>
    </row>
    <row r="68" spans="2:20" x14ac:dyDescent="0.3">
      <c r="B68" s="23"/>
      <c r="C68" s="23"/>
      <c r="D68" s="33"/>
      <c r="E68" s="53"/>
      <c r="F68" s="53"/>
      <c r="G68" s="53"/>
      <c r="H68" s="53"/>
      <c r="I68" s="53"/>
      <c r="J68" s="53"/>
      <c r="K68" s="53"/>
      <c r="L68" s="53"/>
      <c r="M68" s="53"/>
      <c r="N68" s="53"/>
      <c r="O68" s="53"/>
      <c r="P68" s="53"/>
      <c r="Q68" s="41"/>
      <c r="R68" s="41"/>
      <c r="S68" s="41"/>
      <c r="T68" s="34"/>
    </row>
    <row r="69" spans="2:20" x14ac:dyDescent="0.3">
      <c r="C69" s="36"/>
      <c r="D69" s="29" t="str">
        <f>D61</f>
        <v>2024/25</v>
      </c>
      <c r="E69" s="53"/>
      <c r="F69" s="53"/>
      <c r="G69" s="53"/>
      <c r="H69" s="53"/>
      <c r="I69" s="53"/>
      <c r="J69" s="53"/>
      <c r="K69" s="53"/>
      <c r="L69" s="53"/>
      <c r="M69" s="53"/>
      <c r="N69" s="53"/>
      <c r="O69" s="53"/>
      <c r="P69" s="53"/>
      <c r="Q69" s="41"/>
      <c r="R69" s="41"/>
      <c r="S69" s="41"/>
      <c r="T69" s="34"/>
    </row>
    <row r="70" spans="2:20" x14ac:dyDescent="0.3">
      <c r="C70" s="25" t="s">
        <v>132</v>
      </c>
      <c r="D70" s="31">
        <f>MAX(D62:D63)</f>
        <v>2388.4426064872728</v>
      </c>
    </row>
    <row r="72" spans="2:20" ht="14.5" x14ac:dyDescent="0.35">
      <c r="B72" s="76" t="s">
        <v>209</v>
      </c>
    </row>
  </sheetData>
  <phoneticPr fontId="15" type="noConversion"/>
  <hyperlinks>
    <hyperlink ref="B72" location="Contents!A1" display="Link to Contents page" xr:uid="{C37E115A-F1E7-446E-A8A1-F98DC5746297}"/>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11BAA-D6D1-4308-882B-4BEE6D87B9F1}">
  <dimension ref="A1:V72"/>
  <sheetViews>
    <sheetView zoomScale="80" zoomScaleNormal="80" workbookViewId="0"/>
  </sheetViews>
  <sheetFormatPr defaultColWidth="9.08984375" defaultRowHeight="14" x14ac:dyDescent="0.3"/>
  <cols>
    <col min="1" max="1" width="6.26953125" style="24" customWidth="1"/>
    <col min="2" max="2" width="5.08984375" style="24" customWidth="1"/>
    <col min="3" max="3" width="81.81640625" style="24" customWidth="1"/>
    <col min="4" max="5" width="10.90625" style="24" customWidth="1"/>
    <col min="6" max="19" width="10.81640625" style="24" customWidth="1"/>
    <col min="20" max="20" width="9.90625" style="24" bestFit="1" customWidth="1"/>
    <col min="21" max="16384" width="9.08984375" style="24"/>
  </cols>
  <sheetData>
    <row r="1" spans="1:22" x14ac:dyDescent="0.3">
      <c r="A1" s="23" t="s">
        <v>116</v>
      </c>
    </row>
    <row r="2" spans="1:22" x14ac:dyDescent="0.3">
      <c r="A2" s="23" t="s">
        <v>161</v>
      </c>
    </row>
    <row r="3" spans="1:22" x14ac:dyDescent="0.3">
      <c r="A3" s="23"/>
    </row>
    <row r="4" spans="1:22" x14ac:dyDescent="0.3">
      <c r="B4" s="23" t="s">
        <v>105</v>
      </c>
    </row>
    <row r="6" spans="1:22" x14ac:dyDescent="0.3">
      <c r="C6" s="25" t="s">
        <v>121</v>
      </c>
      <c r="D6" s="26">
        <f>'Input Data'!B239</f>
        <v>5.5872279685214975E-3</v>
      </c>
    </row>
    <row r="8" spans="1:22" x14ac:dyDescent="0.3">
      <c r="C8" s="27"/>
      <c r="D8" s="28" t="s">
        <v>76</v>
      </c>
      <c r="E8" s="28" t="s">
        <v>77</v>
      </c>
      <c r="F8" s="28" t="s">
        <v>78</v>
      </c>
      <c r="G8" s="28" t="s">
        <v>79</v>
      </c>
      <c r="H8" s="28" t="s">
        <v>80</v>
      </c>
      <c r="I8" s="28" t="s">
        <v>81</v>
      </c>
      <c r="J8" s="28" t="s">
        <v>82</v>
      </c>
      <c r="K8" s="28" t="s">
        <v>83</v>
      </c>
      <c r="L8" s="28" t="s">
        <v>84</v>
      </c>
      <c r="M8" s="28" t="s">
        <v>85</v>
      </c>
      <c r="N8" s="28" t="s">
        <v>86</v>
      </c>
      <c r="O8" s="28" t="s">
        <v>87</v>
      </c>
      <c r="P8" s="28" t="s">
        <v>88</v>
      </c>
      <c r="Q8" s="28" t="s">
        <v>89</v>
      </c>
      <c r="R8" s="28" t="s">
        <v>90</v>
      </c>
      <c r="S8" s="28" t="s">
        <v>165</v>
      </c>
    </row>
    <row r="9" spans="1:22" x14ac:dyDescent="0.3">
      <c r="C9" s="25" t="s">
        <v>27</v>
      </c>
      <c r="D9" s="29">
        <f>'Input Data'!B18</f>
        <v>9156.0053971720208</v>
      </c>
      <c r="E9" s="30">
        <f>'Input Data'!C18</f>
        <v>9400.6225106417387</v>
      </c>
      <c r="F9" s="30">
        <f>'Input Data'!D18</f>
        <v>9587.0571657900673</v>
      </c>
      <c r="G9" s="30">
        <f>'Input Data'!E18</f>
        <v>9748.2451618533541</v>
      </c>
      <c r="H9" s="30">
        <f>'Input Data'!F18</f>
        <v>9913.6052799440149</v>
      </c>
      <c r="I9" s="30">
        <f>'Input Data'!G18</f>
        <v>10115.917992862665</v>
      </c>
      <c r="J9" s="30">
        <f>'Input Data'!H18</f>
        <v>10281.204133302248</v>
      </c>
      <c r="K9" s="30">
        <f>'Input Data'!I18</f>
        <v>10199.152570010325</v>
      </c>
      <c r="L9" s="30">
        <f>'Input Data'!J18</f>
        <v>10387.086887649231</v>
      </c>
      <c r="M9" s="30">
        <f>'Input Data'!K18</f>
        <v>10577.07624265859</v>
      </c>
      <c r="N9" s="30">
        <f>'Input Data'!L18</f>
        <v>11116.899647494254</v>
      </c>
      <c r="O9" s="30">
        <f>'Input Data'!M18</f>
        <v>11408.760729058551</v>
      </c>
      <c r="P9" s="30">
        <f>'Input Data'!N18</f>
        <v>11481.930309376356</v>
      </c>
      <c r="Q9" s="31">
        <f>'Input Data'!O18</f>
        <v>11581.179515902137</v>
      </c>
      <c r="R9" s="31">
        <f>'Input Data'!P18</f>
        <v>11592.061586704493</v>
      </c>
      <c r="S9" s="31">
        <f>'Input Data'!Q18</f>
        <v>11593.641549829792</v>
      </c>
      <c r="U9" s="32"/>
    </row>
    <row r="10" spans="1:22" x14ac:dyDescent="0.3">
      <c r="C10" s="25" t="s">
        <v>26</v>
      </c>
      <c r="D10" s="29">
        <f>D9</f>
        <v>9156.0053971720208</v>
      </c>
      <c r="E10" s="30">
        <f t="shared" ref="E10:O10" si="0">E9</f>
        <v>9400.6225106417387</v>
      </c>
      <c r="F10" s="30">
        <f t="shared" si="0"/>
        <v>9587.0571657900673</v>
      </c>
      <c r="G10" s="30">
        <f t="shared" si="0"/>
        <v>9748.2451618533541</v>
      </c>
      <c r="H10" s="30">
        <f t="shared" si="0"/>
        <v>9913.6052799440149</v>
      </c>
      <c r="I10" s="30">
        <f t="shared" si="0"/>
        <v>10115.917992862665</v>
      </c>
      <c r="J10" s="30">
        <f t="shared" si="0"/>
        <v>10281.204133302248</v>
      </c>
      <c r="K10" s="30">
        <f t="shared" si="0"/>
        <v>10199.152570010325</v>
      </c>
      <c r="L10" s="30">
        <f t="shared" si="0"/>
        <v>10387.086887649231</v>
      </c>
      <c r="M10" s="30">
        <f t="shared" si="0"/>
        <v>10577.07624265859</v>
      </c>
      <c r="N10" s="30">
        <f t="shared" si="0"/>
        <v>11116.899647494254</v>
      </c>
      <c r="O10" s="30">
        <f t="shared" si="0"/>
        <v>11408.760729058551</v>
      </c>
      <c r="P10" s="30">
        <f t="shared" ref="P10" si="1">P9</f>
        <v>11481.930309376356</v>
      </c>
      <c r="Q10" s="31">
        <f>'Input Data'!B278</f>
        <v>11425.297616881016</v>
      </c>
      <c r="R10" s="31">
        <f>'Input Data'!C278</f>
        <v>11472.318110944467</v>
      </c>
      <c r="S10" s="31"/>
      <c r="U10" s="32"/>
    </row>
    <row r="11" spans="1:22" x14ac:dyDescent="0.3">
      <c r="C11" s="3" t="s">
        <v>28</v>
      </c>
      <c r="D11" s="29"/>
      <c r="E11" s="30"/>
      <c r="F11" s="30"/>
      <c r="G11" s="30"/>
      <c r="H11" s="30"/>
      <c r="I11" s="30"/>
      <c r="J11" s="30"/>
      <c r="K11" s="30"/>
      <c r="L11" s="30"/>
      <c r="M11" s="30"/>
      <c r="N11" s="30"/>
      <c r="O11" s="30"/>
      <c r="P11" s="30"/>
      <c r="Q11" s="31">
        <f>Q10-Q9</f>
        <v>-155.88189902112026</v>
      </c>
      <c r="R11" s="31">
        <f>R10-R9</f>
        <v>-119.74347576002583</v>
      </c>
      <c r="S11" s="31"/>
      <c r="U11" s="32"/>
    </row>
    <row r="12" spans="1:22" x14ac:dyDescent="0.3">
      <c r="D12" s="33"/>
      <c r="E12" s="34"/>
      <c r="F12" s="34"/>
      <c r="G12" s="34"/>
      <c r="H12" s="34"/>
      <c r="I12" s="34"/>
      <c r="J12" s="34"/>
      <c r="K12" s="34"/>
      <c r="L12" s="34"/>
      <c r="M12" s="34"/>
      <c r="N12" s="34"/>
      <c r="O12" s="34"/>
      <c r="P12" s="34"/>
      <c r="Q12" s="35"/>
      <c r="R12" s="35"/>
      <c r="S12" s="35"/>
    </row>
    <row r="13" spans="1:22" x14ac:dyDescent="0.3">
      <c r="B13" s="23" t="s">
        <v>133</v>
      </c>
      <c r="D13" s="33"/>
      <c r="E13" s="34"/>
      <c r="F13" s="34"/>
      <c r="G13" s="34"/>
      <c r="H13" s="34"/>
      <c r="I13" s="34"/>
      <c r="J13" s="34"/>
      <c r="K13" s="34"/>
      <c r="L13" s="34"/>
      <c r="M13" s="34"/>
      <c r="N13" s="34"/>
      <c r="O13" s="34"/>
      <c r="P13" s="34"/>
      <c r="Q13" s="35"/>
      <c r="R13" s="35"/>
      <c r="S13" s="35"/>
    </row>
    <row r="14" spans="1:22" x14ac:dyDescent="0.3">
      <c r="B14" s="23" t="s">
        <v>113</v>
      </c>
      <c r="U14" s="32"/>
      <c r="V14" s="32"/>
    </row>
    <row r="15" spans="1:22" x14ac:dyDescent="0.3">
      <c r="B15" s="23"/>
      <c r="U15" s="32"/>
      <c r="V15" s="32"/>
    </row>
    <row r="16" spans="1:22" x14ac:dyDescent="0.3">
      <c r="C16" s="27"/>
      <c r="D16" s="36" t="s">
        <v>76</v>
      </c>
      <c r="E16" s="36" t="s">
        <v>77</v>
      </c>
      <c r="F16" s="36" t="s">
        <v>78</v>
      </c>
      <c r="G16" s="36" t="s">
        <v>79</v>
      </c>
      <c r="H16" s="36" t="s">
        <v>80</v>
      </c>
      <c r="I16" s="36" t="s">
        <v>81</v>
      </c>
      <c r="J16" s="36" t="s">
        <v>82</v>
      </c>
      <c r="K16" s="36" t="s">
        <v>83</v>
      </c>
      <c r="L16" s="36" t="s">
        <v>84</v>
      </c>
      <c r="M16" s="36" t="s">
        <v>85</v>
      </c>
      <c r="N16" s="36" t="s">
        <v>86</v>
      </c>
      <c r="O16" s="36" t="s">
        <v>87</v>
      </c>
      <c r="P16" s="28" t="s">
        <v>88</v>
      </c>
      <c r="Q16" s="28" t="s">
        <v>89</v>
      </c>
      <c r="R16" s="28" t="s">
        <v>90</v>
      </c>
      <c r="S16" s="28" t="s">
        <v>165</v>
      </c>
    </row>
    <row r="17" spans="2:20" x14ac:dyDescent="0.3">
      <c r="C17" s="3" t="s">
        <v>106</v>
      </c>
      <c r="D17" s="37"/>
      <c r="E17" s="30">
        <f>E21+E24</f>
        <v>896.78911724003933</v>
      </c>
      <c r="F17" s="30">
        <f t="shared" ref="F17:O18" si="2">F21+F24</f>
        <v>782.66904077882168</v>
      </c>
      <c r="G17" s="30">
        <f t="shared" si="2"/>
        <v>896.93031984635934</v>
      </c>
      <c r="H17" s="30">
        <f t="shared" si="2"/>
        <v>942.99745254175537</v>
      </c>
      <c r="I17" s="30">
        <f t="shared" si="2"/>
        <v>999.43438816624894</v>
      </c>
      <c r="J17" s="30">
        <f t="shared" si="2"/>
        <v>1153.9939435617614</v>
      </c>
      <c r="K17" s="30">
        <f t="shared" si="2"/>
        <v>1071.8726676306253</v>
      </c>
      <c r="L17" s="30">
        <f t="shared" si="2"/>
        <v>977.68961346168885</v>
      </c>
      <c r="M17" s="30">
        <f t="shared" si="2"/>
        <v>902.82806044544122</v>
      </c>
      <c r="N17" s="30">
        <f t="shared" si="2"/>
        <v>718.70376483720077</v>
      </c>
      <c r="O17" s="30">
        <f t="shared" si="2"/>
        <v>845.95135413142441</v>
      </c>
      <c r="P17" s="30">
        <f t="shared" ref="P17:Q17" si="3">P21+P24</f>
        <v>1039.0028910235005</v>
      </c>
      <c r="Q17" s="31">
        <f t="shared" si="3"/>
        <v>1031.0244107522001</v>
      </c>
      <c r="R17" s="31">
        <f t="shared" ref="R17:S17" si="4">R21+R24</f>
        <v>1005.8016691337043</v>
      </c>
      <c r="S17" s="31">
        <f t="shared" si="4"/>
        <v>1000.0422779426979</v>
      </c>
    </row>
    <row r="18" spans="2:20" x14ac:dyDescent="0.3">
      <c r="C18" s="3" t="s">
        <v>110</v>
      </c>
      <c r="D18" s="37"/>
      <c r="E18" s="30">
        <f>E22+E25</f>
        <v>896.78911724003933</v>
      </c>
      <c r="F18" s="30">
        <f t="shared" si="2"/>
        <v>782.66904077882168</v>
      </c>
      <c r="G18" s="30">
        <f t="shared" si="2"/>
        <v>896.93031984635934</v>
      </c>
      <c r="H18" s="30">
        <f t="shared" si="2"/>
        <v>942.99745254175537</v>
      </c>
      <c r="I18" s="30">
        <f t="shared" si="2"/>
        <v>999.43438816624894</v>
      </c>
      <c r="J18" s="30">
        <f t="shared" si="2"/>
        <v>1153.9939435617614</v>
      </c>
      <c r="K18" s="30">
        <f t="shared" si="2"/>
        <v>1071.8726676306253</v>
      </c>
      <c r="L18" s="30">
        <f t="shared" si="2"/>
        <v>977.68961346168885</v>
      </c>
      <c r="M18" s="30">
        <f t="shared" si="2"/>
        <v>902.82806044544122</v>
      </c>
      <c r="N18" s="30">
        <f t="shared" si="2"/>
        <v>718.70376483720077</v>
      </c>
      <c r="O18" s="30">
        <f t="shared" si="2"/>
        <v>845.95135413142441</v>
      </c>
      <c r="P18" s="30">
        <f t="shared" ref="P18:Q18" si="5">P22+P25</f>
        <v>1039.0028910235005</v>
      </c>
      <c r="Q18" s="31">
        <f t="shared" si="5"/>
        <v>1031.0244107522001</v>
      </c>
      <c r="R18" s="31">
        <f t="shared" ref="R18:S18" si="6">R22+R25</f>
        <v>992.26364617085403</v>
      </c>
      <c r="S18" s="31">
        <f t="shared" si="6"/>
        <v>989.7120586480404</v>
      </c>
    </row>
    <row r="19" spans="2:20" x14ac:dyDescent="0.3">
      <c r="C19" s="3" t="s">
        <v>149</v>
      </c>
      <c r="D19" s="38"/>
      <c r="E19" s="39"/>
      <c r="F19" s="39"/>
      <c r="G19" s="39"/>
      <c r="H19" s="39"/>
      <c r="I19" s="39"/>
      <c r="J19" s="39"/>
      <c r="K19" s="39"/>
      <c r="L19" s="39"/>
      <c r="M19" s="39"/>
      <c r="N19" s="39"/>
      <c r="O19" s="39"/>
      <c r="P19" s="39"/>
      <c r="Q19" s="31">
        <f t="shared" ref="Q19" si="7">Q18-Q17</f>
        <v>0</v>
      </c>
      <c r="R19" s="31">
        <f t="shared" ref="R19:S19" si="8">R18-R17</f>
        <v>-13.538022962850278</v>
      </c>
      <c r="S19" s="31">
        <f t="shared" si="8"/>
        <v>-10.330219294657468</v>
      </c>
    </row>
    <row r="20" spans="2:20" x14ac:dyDescent="0.3">
      <c r="C20" s="25" t="s">
        <v>24</v>
      </c>
      <c r="D20" s="26"/>
      <c r="E20" s="45">
        <f>'Input Data'!B44</f>
        <v>6.16354654928827E-2</v>
      </c>
      <c r="F20" s="45">
        <f>'Input Data'!C44</f>
        <v>5.392302239947875E-2</v>
      </c>
      <c r="G20" s="45">
        <f>'Input Data'!D44</f>
        <v>6.4921528765662234E-2</v>
      </c>
      <c r="H20" s="45">
        <f>'Input Data'!E44</f>
        <v>7.1286283368224207E-2</v>
      </c>
      <c r="I20" s="45">
        <f>'Input Data'!F44</f>
        <v>7.6368829294002613E-2</v>
      </c>
      <c r="J20" s="45">
        <f>'Input Data'!G44</f>
        <v>8.976746433711337E-2</v>
      </c>
      <c r="K20" s="45">
        <f>'Input Data'!H44</f>
        <v>8.632960712534217E-2</v>
      </c>
      <c r="L20" s="45">
        <f>'Input Data'!I44</f>
        <v>7.9978418724641065E-2</v>
      </c>
      <c r="M20" s="45">
        <f>'Input Data'!J44</f>
        <v>7.2651941751597587E-2</v>
      </c>
      <c r="N20" s="45">
        <f>'Input Data'!K44</f>
        <v>5.8149446286541472E-2</v>
      </c>
      <c r="O20" s="45">
        <f>'Input Data'!L44</f>
        <v>6.4870430621824862E-2</v>
      </c>
      <c r="P20" s="45">
        <f>'Input Data'!M44</f>
        <v>8.3078608341081148E-2</v>
      </c>
      <c r="Q20" s="46">
        <f>'Input Data'!N44</f>
        <v>7.9479499778111598E-2</v>
      </c>
      <c r="R20" s="46">
        <f>'Input Data'!O44</f>
        <v>7.6629129390061723E-2</v>
      </c>
      <c r="S20" s="46">
        <f>'Input Data'!P44</f>
        <v>7.6050260501001304E-2</v>
      </c>
    </row>
    <row r="21" spans="2:20" x14ac:dyDescent="0.3">
      <c r="C21" s="3" t="s">
        <v>150</v>
      </c>
      <c r="D21" s="37"/>
      <c r="E21" s="30">
        <f>E$20*D9</f>
        <v>564.33465471004388</v>
      </c>
      <c r="F21" s="30">
        <f t="shared" ref="F21:Q21" si="9">F20*E9</f>
        <v>506.90997821037865</v>
      </c>
      <c r="G21" s="30">
        <f t="shared" si="9"/>
        <v>622.40640756688811</v>
      </c>
      <c r="H21" s="30">
        <f t="shared" si="9"/>
        <v>694.91616695079881</v>
      </c>
      <c r="I21" s="30">
        <f t="shared" si="9"/>
        <v>757.09042931216743</v>
      </c>
      <c r="J21" s="30">
        <f t="shared" si="9"/>
        <v>908.08030766146283</v>
      </c>
      <c r="K21" s="30">
        <f t="shared" si="9"/>
        <v>887.57231360342712</v>
      </c>
      <c r="L21" s="30">
        <f t="shared" si="9"/>
        <v>815.71209488078478</v>
      </c>
      <c r="M21" s="30">
        <f t="shared" si="9"/>
        <v>754.64203153027506</v>
      </c>
      <c r="N21" s="30">
        <f t="shared" si="9"/>
        <v>615.05112684112953</v>
      </c>
      <c r="O21" s="30">
        <f t="shared" si="9"/>
        <v>721.15806731256532</v>
      </c>
      <c r="P21" s="30">
        <f t="shared" si="9"/>
        <v>947.82396426656283</v>
      </c>
      <c r="Q21" s="31">
        <f t="shared" si="9"/>
        <v>912.57807747637094</v>
      </c>
      <c r="R21" s="31">
        <f t="shared" ref="R21" si="10">R20*Q9</f>
        <v>887.45570361359728</v>
      </c>
      <c r="S21" s="31">
        <f t="shared" ref="S21" si="11">S20*R9</f>
        <v>881.57930341252722</v>
      </c>
    </row>
    <row r="22" spans="2:20" x14ac:dyDescent="0.3">
      <c r="C22" s="3" t="s">
        <v>151</v>
      </c>
      <c r="D22" s="37"/>
      <c r="E22" s="30">
        <f>E$20*D10</f>
        <v>564.33465471004388</v>
      </c>
      <c r="F22" s="30">
        <f t="shared" ref="F22:Q22" si="12">F$20*E10</f>
        <v>506.90997821037865</v>
      </c>
      <c r="G22" s="30">
        <f t="shared" si="12"/>
        <v>622.40640756688811</v>
      </c>
      <c r="H22" s="30">
        <f t="shared" si="12"/>
        <v>694.91616695079881</v>
      </c>
      <c r="I22" s="30">
        <f t="shared" si="12"/>
        <v>757.09042931216743</v>
      </c>
      <c r="J22" s="30">
        <f t="shared" si="12"/>
        <v>908.08030766146283</v>
      </c>
      <c r="K22" s="30">
        <f t="shared" si="12"/>
        <v>887.57231360342712</v>
      </c>
      <c r="L22" s="30">
        <f t="shared" si="12"/>
        <v>815.71209488078478</v>
      </c>
      <c r="M22" s="30">
        <f t="shared" si="12"/>
        <v>754.64203153027506</v>
      </c>
      <c r="N22" s="30">
        <f t="shared" si="12"/>
        <v>615.05112684112953</v>
      </c>
      <c r="O22" s="30">
        <f t="shared" si="12"/>
        <v>721.15806731256532</v>
      </c>
      <c r="P22" s="30">
        <f t="shared" si="12"/>
        <v>947.82396426656283</v>
      </c>
      <c r="Q22" s="31">
        <f t="shared" si="12"/>
        <v>912.57807747637094</v>
      </c>
      <c r="R22" s="31">
        <f t="shared" ref="R22" si="13">R$20*Q10</f>
        <v>875.51060940393927</v>
      </c>
      <c r="S22" s="31">
        <f t="shared" ref="S22" si="14">S$20*R10</f>
        <v>872.47278088768189</v>
      </c>
      <c r="T22" s="40"/>
    </row>
    <row r="23" spans="2:20" x14ac:dyDescent="0.3">
      <c r="C23" s="25" t="s">
        <v>29</v>
      </c>
      <c r="D23" s="26"/>
      <c r="E23" s="45">
        <f>'Input Data'!B69</f>
        <v>3.6309989794531948E-2</v>
      </c>
      <c r="F23" s="45">
        <f>'Input Data'!C69</f>
        <v>2.9334127846988529E-2</v>
      </c>
      <c r="G23" s="45">
        <f>'Input Data'!D69</f>
        <v>2.8634846703435485E-2</v>
      </c>
      <c r="H23" s="45">
        <f>'Input Data'!E69</f>
        <v>2.5448814783787285E-2</v>
      </c>
      <c r="I23" s="45">
        <f>'Input Data'!F69</f>
        <v>2.4445592900936047E-2</v>
      </c>
      <c r="J23" s="45">
        <f>'Input Data'!G69</f>
        <v>2.430957191169443E-2</v>
      </c>
      <c r="K23" s="45">
        <f>'Input Data'!H69</f>
        <v>1.7925950271741389E-2</v>
      </c>
      <c r="L23" s="45">
        <f>'Input Data'!I69</f>
        <v>1.5881468334652048E-2</v>
      </c>
      <c r="M23" s="45">
        <f>'Input Data'!J69</f>
        <v>1.4266370399901702E-2</v>
      </c>
      <c r="N23" s="45">
        <f>'Input Data'!K69</f>
        <v>9.7997438628671316E-3</v>
      </c>
      <c r="O23" s="45">
        <f>'Input Data'!L69</f>
        <v>1.1225547659503022E-2</v>
      </c>
      <c r="P23" s="45">
        <f>'Input Data'!M69</f>
        <v>7.9920097302681962E-3</v>
      </c>
      <c r="Q23" s="46">
        <f>'Input Data'!N69</f>
        <v>1.0315890280147729E-2</v>
      </c>
      <c r="R23" s="46">
        <f>'Input Data'!O69</f>
        <v>1.0218817984610808E-2</v>
      </c>
      <c r="S23" s="46">
        <f>'Input Data'!P69</f>
        <v>1.0219318940303222E-2</v>
      </c>
    </row>
    <row r="24" spans="2:20" x14ac:dyDescent="0.3">
      <c r="C24" s="3" t="s">
        <v>152</v>
      </c>
      <c r="D24" s="37"/>
      <c r="E24" s="30">
        <f>E$23*D9</f>
        <v>332.45446252999551</v>
      </c>
      <c r="F24" s="30">
        <f t="shared" ref="F24:Q24" si="15">F23*E9</f>
        <v>275.75906256844303</v>
      </c>
      <c r="G24" s="30">
        <f t="shared" si="15"/>
        <v>274.52391227947123</v>
      </c>
      <c r="H24" s="30">
        <f t="shared" si="15"/>
        <v>248.08128559095653</v>
      </c>
      <c r="I24" s="30">
        <f t="shared" si="15"/>
        <v>242.34395885408151</v>
      </c>
      <c r="J24" s="30">
        <f t="shared" si="15"/>
        <v>245.91363590029854</v>
      </c>
      <c r="K24" s="30">
        <f t="shared" si="15"/>
        <v>184.30035402719813</v>
      </c>
      <c r="L24" s="30">
        <f t="shared" si="15"/>
        <v>161.97751858090402</v>
      </c>
      <c r="M24" s="30">
        <f t="shared" si="15"/>
        <v>148.1860289151661</v>
      </c>
      <c r="N24" s="30">
        <f t="shared" si="15"/>
        <v>103.65263799607125</v>
      </c>
      <c r="O24" s="30">
        <f t="shared" si="15"/>
        <v>124.7932868188591</v>
      </c>
      <c r="P24" s="30">
        <f t="shared" si="15"/>
        <v>91.178926756937614</v>
      </c>
      <c r="Q24" s="31">
        <f t="shared" si="15"/>
        <v>118.44633327582916</v>
      </c>
      <c r="R24" s="31">
        <f t="shared" ref="R24" si="16">R23*Q9</f>
        <v>118.34596552010704</v>
      </c>
      <c r="S24" s="31">
        <f t="shared" ref="S24" si="17">S23*R9</f>
        <v>118.46297453017064</v>
      </c>
    </row>
    <row r="25" spans="2:20" x14ac:dyDescent="0.3">
      <c r="C25" s="3" t="s">
        <v>153</v>
      </c>
      <c r="D25" s="37"/>
      <c r="E25" s="30">
        <f>E$23*D10</f>
        <v>332.45446252999551</v>
      </c>
      <c r="F25" s="30">
        <f t="shared" ref="F25:Q25" si="18">F$23*E10</f>
        <v>275.75906256844303</v>
      </c>
      <c r="G25" s="30">
        <f t="shared" si="18"/>
        <v>274.52391227947123</v>
      </c>
      <c r="H25" s="30">
        <f t="shared" si="18"/>
        <v>248.08128559095653</v>
      </c>
      <c r="I25" s="30">
        <f t="shared" si="18"/>
        <v>242.34395885408151</v>
      </c>
      <c r="J25" s="30">
        <f t="shared" si="18"/>
        <v>245.91363590029854</v>
      </c>
      <c r="K25" s="30">
        <f t="shared" si="18"/>
        <v>184.30035402719813</v>
      </c>
      <c r="L25" s="30">
        <f t="shared" si="18"/>
        <v>161.97751858090402</v>
      </c>
      <c r="M25" s="30">
        <f t="shared" si="18"/>
        <v>148.1860289151661</v>
      </c>
      <c r="N25" s="30">
        <f t="shared" si="18"/>
        <v>103.65263799607125</v>
      </c>
      <c r="O25" s="30">
        <f t="shared" si="18"/>
        <v>124.7932868188591</v>
      </c>
      <c r="P25" s="30">
        <f t="shared" si="18"/>
        <v>91.178926756937614</v>
      </c>
      <c r="Q25" s="31">
        <f t="shared" si="18"/>
        <v>118.44633327582916</v>
      </c>
      <c r="R25" s="31">
        <f t="shared" ref="R25" si="19">R$23*Q10</f>
        <v>116.75303676691473</v>
      </c>
      <c r="S25" s="31">
        <f t="shared" ref="S25" si="20">S$23*R10</f>
        <v>117.23927776035848</v>
      </c>
    </row>
    <row r="26" spans="2:20" x14ac:dyDescent="0.3">
      <c r="D26" s="33"/>
      <c r="E26" s="34"/>
      <c r="F26" s="34"/>
      <c r="G26" s="34"/>
      <c r="H26" s="34"/>
      <c r="I26" s="34"/>
      <c r="J26" s="34"/>
      <c r="K26" s="34"/>
      <c r="L26" s="34"/>
      <c r="M26" s="34"/>
      <c r="N26" s="34"/>
      <c r="O26" s="34"/>
      <c r="P26" s="34"/>
      <c r="Q26" s="34"/>
      <c r="R26" s="34"/>
      <c r="S26" s="34"/>
    </row>
    <row r="27" spans="2:20" x14ac:dyDescent="0.3">
      <c r="B27" s="23" t="s">
        <v>164</v>
      </c>
      <c r="D27" s="33"/>
      <c r="E27" s="34"/>
      <c r="F27" s="34"/>
      <c r="G27" s="34"/>
      <c r="H27" s="34"/>
      <c r="I27" s="34"/>
      <c r="J27" s="34"/>
      <c r="K27" s="34"/>
      <c r="L27" s="34"/>
      <c r="M27" s="34"/>
      <c r="N27" s="34"/>
      <c r="O27" s="34"/>
      <c r="P27" s="34"/>
      <c r="Q27" s="34"/>
      <c r="R27" s="34"/>
      <c r="S27" s="34"/>
    </row>
    <row r="28" spans="2:20" x14ac:dyDescent="0.3">
      <c r="D28" s="33"/>
      <c r="E28" s="34"/>
      <c r="F28" s="34"/>
      <c r="G28" s="34"/>
      <c r="H28" s="34"/>
      <c r="I28" s="34"/>
      <c r="J28" s="34"/>
      <c r="K28" s="34"/>
      <c r="L28" s="34"/>
      <c r="M28" s="34"/>
      <c r="N28" s="34"/>
      <c r="O28" s="34"/>
      <c r="P28" s="34"/>
      <c r="Q28" s="34"/>
      <c r="R28" s="34"/>
      <c r="S28" s="34"/>
    </row>
    <row r="29" spans="2:20" x14ac:dyDescent="0.3">
      <c r="C29" s="27"/>
      <c r="D29" s="36" t="s">
        <v>76</v>
      </c>
      <c r="E29" s="36" t="s">
        <v>77</v>
      </c>
      <c r="F29" s="36" t="s">
        <v>78</v>
      </c>
      <c r="G29" s="36" t="s">
        <v>79</v>
      </c>
      <c r="H29" s="36" t="s">
        <v>80</v>
      </c>
      <c r="I29" s="36" t="s">
        <v>81</v>
      </c>
      <c r="J29" s="36" t="s">
        <v>82</v>
      </c>
      <c r="K29" s="36" t="s">
        <v>83</v>
      </c>
      <c r="L29" s="36" t="s">
        <v>84</v>
      </c>
      <c r="M29" s="36" t="s">
        <v>85</v>
      </c>
      <c r="N29" s="36" t="s">
        <v>86</v>
      </c>
      <c r="O29" s="36" t="s">
        <v>87</v>
      </c>
      <c r="P29" s="28" t="s">
        <v>88</v>
      </c>
      <c r="Q29" s="28" t="s">
        <v>89</v>
      </c>
      <c r="R29" s="28" t="s">
        <v>90</v>
      </c>
      <c r="S29" s="28" t="s">
        <v>165</v>
      </c>
    </row>
    <row r="30" spans="2:20" x14ac:dyDescent="0.3">
      <c r="C30" s="3" t="s">
        <v>107</v>
      </c>
      <c r="D30" s="52"/>
      <c r="E30" s="30">
        <f>'Input Data'!B302</f>
        <v>823.04909235352761</v>
      </c>
      <c r="F30" s="30">
        <f>'Input Data'!C302</f>
        <v>967.09007110910284</v>
      </c>
      <c r="G30" s="30">
        <f>'Input Data'!D302</f>
        <v>949.71901810741053</v>
      </c>
      <c r="H30" s="30">
        <f>'Input Data'!E302</f>
        <v>1087.9257811080845</v>
      </c>
      <c r="I30" s="30">
        <f>'Input Data'!F302</f>
        <v>1056.5460304484886</v>
      </c>
      <c r="J30" s="30">
        <f>'Input Data'!G302</f>
        <v>1091.2325588700887</v>
      </c>
      <c r="K30" s="30">
        <f>'Input Data'!H302</f>
        <v>1106.3489939000447</v>
      </c>
      <c r="L30" s="30">
        <f>'Input Data'!I302</f>
        <v>1270.4320589256868</v>
      </c>
      <c r="M30" s="30">
        <f>'Input Data'!J302</f>
        <v>1252.925793638241</v>
      </c>
      <c r="N30" s="30">
        <f>'Input Data'!K302</f>
        <v>1254.8827718302314</v>
      </c>
      <c r="O30" s="30">
        <f>'Input Data'!L302</f>
        <v>1227.4633921567943</v>
      </c>
      <c r="P30" s="30">
        <f>'Input Data'!M302</f>
        <v>1129.8108377047656</v>
      </c>
      <c r="Q30" s="31">
        <f>Q9*($D$6+1)-P9+Q17</f>
        <v>1194.9803073776973</v>
      </c>
      <c r="R30" s="31">
        <f>R9*($D$6+1)-Q9+R17</f>
        <v>1081.4512306461174</v>
      </c>
      <c r="S30" s="31">
        <f>S9*($D$6+1)-R9+S17</f>
        <v>1066.3985593922177</v>
      </c>
    </row>
    <row r="31" spans="2:20" x14ac:dyDescent="0.3">
      <c r="C31" s="3" t="s">
        <v>111</v>
      </c>
      <c r="D31" s="52"/>
      <c r="E31" s="30">
        <f>E30</f>
        <v>823.04909235352761</v>
      </c>
      <c r="F31" s="30">
        <f t="shared" ref="F31:O31" si="21">F30</f>
        <v>967.09007110910284</v>
      </c>
      <c r="G31" s="30">
        <f t="shared" si="21"/>
        <v>949.71901810741053</v>
      </c>
      <c r="H31" s="30">
        <f t="shared" si="21"/>
        <v>1087.9257811080845</v>
      </c>
      <c r="I31" s="30">
        <f t="shared" si="21"/>
        <v>1056.5460304484886</v>
      </c>
      <c r="J31" s="30">
        <f t="shared" si="21"/>
        <v>1091.2325588700887</v>
      </c>
      <c r="K31" s="30">
        <f t="shared" si="21"/>
        <v>1106.3489939000447</v>
      </c>
      <c r="L31" s="30">
        <f t="shared" si="21"/>
        <v>1270.4320589256868</v>
      </c>
      <c r="M31" s="30">
        <f t="shared" si="21"/>
        <v>1252.925793638241</v>
      </c>
      <c r="N31" s="30">
        <f t="shared" si="21"/>
        <v>1254.8827718302314</v>
      </c>
      <c r="O31" s="30">
        <f t="shared" si="21"/>
        <v>1227.4633921567943</v>
      </c>
      <c r="P31" s="30">
        <f t="shared" ref="P31" si="22">P30</f>
        <v>1129.8108377047656</v>
      </c>
      <c r="Q31" s="31">
        <f>Q9*($D$6+1)-P10+Q18</f>
        <v>1194.9803073776973</v>
      </c>
      <c r="R31" s="31">
        <f>R9*($D$6+1)-Q10+R18</f>
        <v>1223.7951067043873</v>
      </c>
      <c r="S31" s="31">
        <f>S9*($D$6+1)-R10+S18</f>
        <v>1175.8118158575862</v>
      </c>
      <c r="T31" s="34"/>
    </row>
    <row r="33" spans="2:20" x14ac:dyDescent="0.3">
      <c r="B33" s="23" t="s">
        <v>154</v>
      </c>
    </row>
    <row r="35" spans="2:20" x14ac:dyDescent="0.3">
      <c r="C35" s="37"/>
      <c r="D35" s="29" t="s">
        <v>76</v>
      </c>
      <c r="E35" s="30" t="s">
        <v>77</v>
      </c>
      <c r="F35" s="30" t="s">
        <v>78</v>
      </c>
      <c r="G35" s="30" t="s">
        <v>79</v>
      </c>
      <c r="H35" s="30" t="s">
        <v>80</v>
      </c>
      <c r="I35" s="30" t="s">
        <v>81</v>
      </c>
      <c r="J35" s="30" t="s">
        <v>82</v>
      </c>
      <c r="K35" s="30" t="s">
        <v>83</v>
      </c>
      <c r="L35" s="30" t="s">
        <v>84</v>
      </c>
      <c r="M35" s="30" t="s">
        <v>85</v>
      </c>
      <c r="N35" s="30" t="s">
        <v>86</v>
      </c>
      <c r="O35" s="30" t="s">
        <v>87</v>
      </c>
      <c r="P35" s="28" t="s">
        <v>88</v>
      </c>
      <c r="Q35" s="28" t="s">
        <v>89</v>
      </c>
      <c r="R35" s="28" t="s">
        <v>90</v>
      </c>
      <c r="S35" s="28" t="s">
        <v>165</v>
      </c>
    </row>
    <row r="36" spans="2:20" x14ac:dyDescent="0.3">
      <c r="C36" s="3" t="s">
        <v>107</v>
      </c>
      <c r="D36" s="38"/>
      <c r="E36" s="30">
        <f t="shared" ref="E36:O37" si="23">E30</f>
        <v>823.04909235352761</v>
      </c>
      <c r="F36" s="30">
        <f t="shared" si="23"/>
        <v>967.09007110910284</v>
      </c>
      <c r="G36" s="30">
        <f t="shared" si="23"/>
        <v>949.71901810741053</v>
      </c>
      <c r="H36" s="30">
        <f t="shared" si="23"/>
        <v>1087.9257811080845</v>
      </c>
      <c r="I36" s="30">
        <f t="shared" si="23"/>
        <v>1056.5460304484886</v>
      </c>
      <c r="J36" s="30">
        <f t="shared" si="23"/>
        <v>1091.2325588700887</v>
      </c>
      <c r="K36" s="30">
        <f t="shared" si="23"/>
        <v>1106.3489939000447</v>
      </c>
      <c r="L36" s="30">
        <f t="shared" si="23"/>
        <v>1270.4320589256868</v>
      </c>
      <c r="M36" s="30">
        <f t="shared" si="23"/>
        <v>1252.925793638241</v>
      </c>
      <c r="N36" s="30">
        <f t="shared" si="23"/>
        <v>1254.8827718302314</v>
      </c>
      <c r="O36" s="30">
        <f t="shared" si="23"/>
        <v>1227.4633921567943</v>
      </c>
      <c r="P36" s="30">
        <f t="shared" ref="P36:Q36" si="24">P30</f>
        <v>1129.8108377047656</v>
      </c>
      <c r="Q36" s="31">
        <f t="shared" si="24"/>
        <v>1194.9803073776973</v>
      </c>
      <c r="R36" s="31">
        <f t="shared" ref="R36:S36" si="25">R30</f>
        <v>1081.4512306461174</v>
      </c>
      <c r="S36" s="31">
        <f t="shared" si="25"/>
        <v>1066.3985593922177</v>
      </c>
      <c r="T36" s="34"/>
    </row>
    <row r="37" spans="2:20" x14ac:dyDescent="0.3">
      <c r="C37" s="3" t="s">
        <v>111</v>
      </c>
      <c r="D37" s="38"/>
      <c r="E37" s="30">
        <f>E31</f>
        <v>823.04909235352761</v>
      </c>
      <c r="F37" s="30">
        <f t="shared" si="23"/>
        <v>967.09007110910284</v>
      </c>
      <c r="G37" s="30">
        <f t="shared" si="23"/>
        <v>949.71901810741053</v>
      </c>
      <c r="H37" s="30">
        <f t="shared" si="23"/>
        <v>1087.9257811080845</v>
      </c>
      <c r="I37" s="30">
        <f t="shared" si="23"/>
        <v>1056.5460304484886</v>
      </c>
      <c r="J37" s="30">
        <f t="shared" si="23"/>
        <v>1091.2325588700887</v>
      </c>
      <c r="K37" s="30">
        <f t="shared" si="23"/>
        <v>1106.3489939000447</v>
      </c>
      <c r="L37" s="30">
        <f t="shared" si="23"/>
        <v>1270.4320589256868</v>
      </c>
      <c r="M37" s="30">
        <f t="shared" si="23"/>
        <v>1252.925793638241</v>
      </c>
      <c r="N37" s="30">
        <f t="shared" si="23"/>
        <v>1254.8827718302314</v>
      </c>
      <c r="O37" s="30">
        <f t="shared" si="23"/>
        <v>1227.4633921567943</v>
      </c>
      <c r="P37" s="30">
        <f t="shared" ref="P37:Q37" si="26">P31</f>
        <v>1129.8108377047656</v>
      </c>
      <c r="Q37" s="31">
        <f t="shared" si="26"/>
        <v>1194.9803073776973</v>
      </c>
      <c r="R37" s="31">
        <f t="shared" ref="R37:S37" si="27">R31</f>
        <v>1223.7951067043873</v>
      </c>
      <c r="S37" s="31">
        <f t="shared" si="27"/>
        <v>1175.8118158575862</v>
      </c>
      <c r="T37" s="34"/>
    </row>
    <row r="38" spans="2:20" x14ac:dyDescent="0.3">
      <c r="C38" s="3" t="s">
        <v>25</v>
      </c>
      <c r="D38" s="37"/>
      <c r="E38" s="30">
        <f>'Input Data'!B100</f>
        <v>219.69675340638707</v>
      </c>
      <c r="F38" s="30">
        <f>'Input Data'!C100</f>
        <v>278.12110210366262</v>
      </c>
      <c r="G38" s="30">
        <f>'Input Data'!D100</f>
        <v>272.16803957803296</v>
      </c>
      <c r="H38" s="30">
        <f>'Input Data'!E100</f>
        <v>347.8020892929855</v>
      </c>
      <c r="I38" s="30">
        <f>'Input Data'!F100</f>
        <v>299.63968093987063</v>
      </c>
      <c r="J38" s="30">
        <f>'Input Data'!G100</f>
        <v>358.75317153074127</v>
      </c>
      <c r="K38" s="30">
        <f>'Input Data'!H100</f>
        <v>325.20222888414099</v>
      </c>
      <c r="L38" s="30">
        <f>'Input Data'!I100</f>
        <v>343.09978768881081</v>
      </c>
      <c r="M38" s="30">
        <f>'Input Data'!J100</f>
        <v>301.62857555033958</v>
      </c>
      <c r="N38" s="30">
        <f>'Input Data'!K100</f>
        <v>326.47912816445796</v>
      </c>
      <c r="O38" s="30">
        <f>'Input Data'!L100</f>
        <v>324.63061124626495</v>
      </c>
      <c r="P38" s="30">
        <f>'Input Data'!M100</f>
        <v>350.712347794876</v>
      </c>
      <c r="Q38" s="31">
        <f>'Input Data'!N100</f>
        <v>353.62836308635946</v>
      </c>
      <c r="R38" s="31">
        <f>'Input Data'!O100</f>
        <v>351.02204528046053</v>
      </c>
      <c r="S38" s="31">
        <f>'Input Data'!P100</f>
        <v>350.0219069816913</v>
      </c>
      <c r="T38" s="34"/>
    </row>
    <row r="39" spans="2:20" x14ac:dyDescent="0.3">
      <c r="C39" s="3" t="s">
        <v>30</v>
      </c>
      <c r="D39" s="37"/>
      <c r="E39" s="30">
        <f>'Input Data'!B126</f>
        <v>124.78471794566777</v>
      </c>
      <c r="F39" s="30">
        <f>'Input Data'!C126</f>
        <v>162.61578140221567</v>
      </c>
      <c r="G39" s="30">
        <f>'Input Data'!D126</f>
        <v>176.61582838896919</v>
      </c>
      <c r="H39" s="30">
        <f>'Input Data'!E126</f>
        <v>161.56070310658802</v>
      </c>
      <c r="I39" s="30">
        <f>'Input Data'!F126</f>
        <v>184.75273573243641</v>
      </c>
      <c r="J39" s="30">
        <f>'Input Data'!G126</f>
        <v>165.21343450845598</v>
      </c>
      <c r="K39" s="30">
        <f>'Input Data'!H126</f>
        <v>136.1930252038571</v>
      </c>
      <c r="L39" s="30">
        <f>'Input Data'!I126</f>
        <v>109.83104177684666</v>
      </c>
      <c r="M39" s="30">
        <f>'Input Data'!J126</f>
        <v>131.78178203817569</v>
      </c>
      <c r="N39" s="30">
        <f>'Input Data'!K126</f>
        <v>155.82702954033795</v>
      </c>
      <c r="O39" s="30">
        <f>'Input Data'!L126</f>
        <v>180.45864493316745</v>
      </c>
      <c r="P39" s="30">
        <f>'Input Data'!M126</f>
        <v>246.51150992820371</v>
      </c>
      <c r="Q39" s="31">
        <f>'Input Data'!N126</f>
        <v>240.36027497932452</v>
      </c>
      <c r="R39" s="31">
        <f>'Input Data'!O126</f>
        <v>192.2731842447638</v>
      </c>
      <c r="S39" s="31">
        <f>'Input Data'!P126</f>
        <v>193.78716850452415</v>
      </c>
      <c r="T39" s="34"/>
    </row>
    <row r="40" spans="2:20" x14ac:dyDescent="0.3">
      <c r="C40" s="3" t="s">
        <v>108</v>
      </c>
      <c r="D40" s="37"/>
      <c r="E40" s="30">
        <f>E36-E$38-E$39</f>
        <v>478.56762100147279</v>
      </c>
      <c r="F40" s="30">
        <f t="shared" ref="F40:O41" si="28">F36-F$38-F$39</f>
        <v>526.35318760322446</v>
      </c>
      <c r="G40" s="30">
        <f t="shared" si="28"/>
        <v>500.93515014040833</v>
      </c>
      <c r="H40" s="30">
        <f t="shared" si="28"/>
        <v>578.56298870851094</v>
      </c>
      <c r="I40" s="30">
        <f t="shared" si="28"/>
        <v>572.1536137761816</v>
      </c>
      <c r="J40" s="30">
        <f t="shared" si="28"/>
        <v>567.26595283089148</v>
      </c>
      <c r="K40" s="30">
        <f t="shared" si="28"/>
        <v>644.95373981204648</v>
      </c>
      <c r="L40" s="30">
        <f t="shared" si="28"/>
        <v>817.50122946002932</v>
      </c>
      <c r="M40" s="30">
        <f t="shared" si="28"/>
        <v>819.51543604972574</v>
      </c>
      <c r="N40" s="30">
        <f t="shared" si="28"/>
        <v>772.57661412543553</v>
      </c>
      <c r="O40" s="30">
        <f t="shared" si="28"/>
        <v>722.3741359773619</v>
      </c>
      <c r="P40" s="30">
        <f t="shared" ref="P40:Q40" si="29">P36-P$38-P$39</f>
        <v>532.58697998168589</v>
      </c>
      <c r="Q40" s="31">
        <f t="shared" si="29"/>
        <v>600.9916693120133</v>
      </c>
      <c r="R40" s="31">
        <f t="shared" ref="R40:S40" si="30">R36-R$38-R$39</f>
        <v>538.15600112089305</v>
      </c>
      <c r="S40" s="31">
        <f t="shared" si="30"/>
        <v>522.58948390600233</v>
      </c>
      <c r="T40" s="34"/>
    </row>
    <row r="41" spans="2:20" x14ac:dyDescent="0.3">
      <c r="C41" s="3" t="s">
        <v>112</v>
      </c>
      <c r="D41" s="37"/>
      <c r="E41" s="30">
        <f>E37-E$38-E$39</f>
        <v>478.56762100147279</v>
      </c>
      <c r="F41" s="30">
        <f t="shared" si="28"/>
        <v>526.35318760322446</v>
      </c>
      <c r="G41" s="30">
        <f t="shared" si="28"/>
        <v>500.93515014040833</v>
      </c>
      <c r="H41" s="30">
        <f t="shared" si="28"/>
        <v>578.56298870851094</v>
      </c>
      <c r="I41" s="30">
        <f t="shared" si="28"/>
        <v>572.1536137761816</v>
      </c>
      <c r="J41" s="30">
        <f t="shared" si="28"/>
        <v>567.26595283089148</v>
      </c>
      <c r="K41" s="30">
        <f t="shared" si="28"/>
        <v>644.95373981204648</v>
      </c>
      <c r="L41" s="30">
        <f t="shared" si="28"/>
        <v>817.50122946002932</v>
      </c>
      <c r="M41" s="30">
        <f t="shared" si="28"/>
        <v>819.51543604972574</v>
      </c>
      <c r="N41" s="30">
        <f t="shared" si="28"/>
        <v>772.57661412543553</v>
      </c>
      <c r="O41" s="30">
        <f t="shared" si="28"/>
        <v>722.3741359773619</v>
      </c>
      <c r="P41" s="30">
        <f t="shared" ref="P41:Q41" si="31">P37-P$38-P$39</f>
        <v>532.58697998168589</v>
      </c>
      <c r="Q41" s="31">
        <f t="shared" si="31"/>
        <v>600.9916693120133</v>
      </c>
      <c r="R41" s="31">
        <f t="shared" ref="R41:S41" si="32">R37-R$38-R$39</f>
        <v>680.49987717916292</v>
      </c>
      <c r="S41" s="31">
        <f t="shared" si="32"/>
        <v>632.00274037137081</v>
      </c>
      <c r="T41" s="34"/>
    </row>
    <row r="42" spans="2:20" x14ac:dyDescent="0.3">
      <c r="C42" s="23"/>
      <c r="D42" s="33"/>
      <c r="E42" s="53"/>
      <c r="F42" s="53"/>
      <c r="G42" s="53"/>
      <c r="H42" s="53"/>
      <c r="I42" s="53"/>
      <c r="J42" s="53"/>
      <c r="K42" s="53"/>
      <c r="L42" s="53"/>
      <c r="M42" s="53"/>
      <c r="N42" s="53"/>
      <c r="O42" s="53"/>
      <c r="P42" s="53"/>
      <c r="Q42" s="41"/>
      <c r="R42" s="41"/>
      <c r="S42" s="41"/>
      <c r="T42" s="34"/>
    </row>
    <row r="43" spans="2:20" x14ac:dyDescent="0.3">
      <c r="B43" s="23" t="s">
        <v>159</v>
      </c>
      <c r="C43" s="23"/>
      <c r="D43" s="33"/>
      <c r="E43" s="53"/>
      <c r="F43" s="53"/>
      <c r="G43" s="53"/>
      <c r="H43" s="53"/>
      <c r="I43" s="53"/>
      <c r="J43" s="53"/>
      <c r="K43" s="53"/>
      <c r="L43" s="53"/>
      <c r="M43" s="53"/>
      <c r="N43" s="53"/>
      <c r="O43" s="53"/>
      <c r="P43" s="53"/>
      <c r="Q43" s="41"/>
      <c r="R43" s="41"/>
      <c r="S43" s="41"/>
      <c r="T43" s="34"/>
    </row>
    <row r="44" spans="2:20" x14ac:dyDescent="0.3">
      <c r="C44" s="23"/>
      <c r="D44" s="33"/>
      <c r="E44" s="53"/>
      <c r="F44" s="53"/>
      <c r="G44" s="53"/>
      <c r="H44" s="53"/>
      <c r="I44" s="53"/>
      <c r="J44" s="53"/>
      <c r="K44" s="53"/>
      <c r="L44" s="53"/>
      <c r="M44" s="53"/>
      <c r="N44" s="53"/>
      <c r="O44" s="53"/>
      <c r="P44" s="53"/>
      <c r="Q44" s="41"/>
      <c r="R44" s="41"/>
      <c r="S44" s="41"/>
      <c r="T44" s="34"/>
    </row>
    <row r="45" spans="2:20" x14ac:dyDescent="0.3">
      <c r="C45" s="3" t="s">
        <v>99</v>
      </c>
      <c r="D45" s="28">
        <f>'Input Data'!B223</f>
        <v>18.66534050386991</v>
      </c>
      <c r="E45" s="53"/>
      <c r="F45" s="53"/>
      <c r="G45" s="53"/>
      <c r="H45" s="53"/>
      <c r="I45" s="53"/>
      <c r="J45" s="53"/>
      <c r="K45" s="53"/>
      <c r="L45" s="53"/>
      <c r="M45" s="53"/>
      <c r="N45" s="53"/>
      <c r="O45" s="53"/>
      <c r="P45" s="53"/>
      <c r="Q45" s="41"/>
      <c r="R45" s="41"/>
      <c r="S45" s="41"/>
      <c r="T45" s="34"/>
    </row>
    <row r="46" spans="2:20" x14ac:dyDescent="0.3">
      <c r="C46" s="23"/>
      <c r="D46" s="33"/>
      <c r="E46" s="53"/>
      <c r="F46" s="53"/>
      <c r="G46" s="53"/>
      <c r="H46" s="53"/>
      <c r="I46" s="53"/>
      <c r="J46" s="53"/>
      <c r="K46" s="53"/>
      <c r="L46" s="53"/>
      <c r="M46" s="53"/>
      <c r="N46" s="53"/>
      <c r="O46" s="53"/>
      <c r="P46" s="53"/>
      <c r="Q46" s="41"/>
      <c r="R46" s="41"/>
      <c r="S46" s="41"/>
      <c r="T46" s="34"/>
    </row>
    <row r="47" spans="2:20" x14ac:dyDescent="0.3">
      <c r="C47" s="23"/>
      <c r="D47" s="28" t="s">
        <v>89</v>
      </c>
      <c r="E47" s="28" t="s">
        <v>90</v>
      </c>
      <c r="F47" s="28" t="s">
        <v>165</v>
      </c>
      <c r="G47" s="53"/>
      <c r="H47" s="53"/>
      <c r="I47" s="53"/>
      <c r="J47" s="53"/>
      <c r="K47" s="53"/>
      <c r="L47" s="53"/>
      <c r="M47" s="53"/>
      <c r="N47" s="53"/>
      <c r="O47" s="53"/>
      <c r="P47" s="53"/>
      <c r="Q47" s="41"/>
      <c r="R47" s="41"/>
      <c r="S47" s="41"/>
      <c r="T47" s="34"/>
    </row>
    <row r="48" spans="2:20" x14ac:dyDescent="0.3">
      <c r="C48" s="3" t="s">
        <v>108</v>
      </c>
      <c r="D48" s="31">
        <f>Q40</f>
        <v>600.9916693120133</v>
      </c>
      <c r="E48" s="30">
        <f t="shared" ref="E48:F49" si="33">R40</f>
        <v>538.15600112089305</v>
      </c>
      <c r="F48" s="30">
        <f t="shared" si="33"/>
        <v>522.58948390600233</v>
      </c>
      <c r="G48" s="53"/>
      <c r="H48" s="53"/>
      <c r="I48" s="53"/>
      <c r="J48" s="53"/>
      <c r="K48" s="53"/>
      <c r="L48" s="53"/>
      <c r="M48" s="53"/>
      <c r="N48" s="53"/>
      <c r="O48" s="53"/>
      <c r="P48" s="53"/>
      <c r="Q48" s="41"/>
      <c r="R48" s="41"/>
      <c r="S48" s="41"/>
      <c r="T48" s="34"/>
    </row>
    <row r="49" spans="2:20" x14ac:dyDescent="0.3">
      <c r="C49" s="3" t="s">
        <v>112</v>
      </c>
      <c r="D49" s="31">
        <f>Q41</f>
        <v>600.9916693120133</v>
      </c>
      <c r="E49" s="30">
        <f t="shared" si="33"/>
        <v>680.49987717916292</v>
      </c>
      <c r="F49" s="30">
        <f t="shared" si="33"/>
        <v>632.00274037137081</v>
      </c>
      <c r="G49" s="53"/>
      <c r="H49" s="53"/>
      <c r="I49" s="53"/>
      <c r="J49" s="53"/>
      <c r="K49" s="53"/>
      <c r="L49" s="53"/>
      <c r="M49" s="53"/>
      <c r="N49" s="53"/>
      <c r="O49" s="53"/>
      <c r="P49" s="53"/>
      <c r="Q49" s="41"/>
      <c r="R49" s="41"/>
      <c r="S49" s="41"/>
      <c r="T49" s="34"/>
    </row>
    <row r="50" spans="2:20" x14ac:dyDescent="0.3">
      <c r="C50" s="3" t="s">
        <v>160</v>
      </c>
      <c r="D50" s="31">
        <f>'Input Data'!B151</f>
        <v>78.595069551348715</v>
      </c>
      <c r="E50" s="30">
        <f>'Input Data'!C151</f>
        <v>56.773543967307873</v>
      </c>
      <c r="F50" s="30">
        <f>'Input Data'!D151</f>
        <v>70.121898835574157</v>
      </c>
      <c r="G50" s="53"/>
      <c r="H50" s="53"/>
      <c r="I50" s="53"/>
      <c r="J50" s="53"/>
      <c r="K50" s="53"/>
      <c r="L50" s="53"/>
      <c r="M50" s="53"/>
      <c r="N50" s="53"/>
      <c r="O50" s="53"/>
      <c r="P50" s="53"/>
      <c r="Q50" s="41"/>
      <c r="R50" s="41"/>
      <c r="S50" s="41"/>
      <c r="T50" s="34"/>
    </row>
    <row r="51" spans="2:20" x14ac:dyDescent="0.3">
      <c r="C51" s="3" t="s">
        <v>126</v>
      </c>
      <c r="D51" s="31">
        <f>D48-D$50-$D$45</f>
        <v>503.73125925679466</v>
      </c>
      <c r="E51" s="30">
        <f t="shared" ref="E51:F52" si="34">E48-E$50-$D$45</f>
        <v>462.71711664971525</v>
      </c>
      <c r="F51" s="30">
        <f t="shared" si="34"/>
        <v>433.80224456655827</v>
      </c>
      <c r="G51" s="53"/>
      <c r="H51" s="53"/>
      <c r="I51" s="53"/>
      <c r="J51" s="53"/>
      <c r="K51" s="53"/>
      <c r="L51" s="53"/>
      <c r="M51" s="53"/>
      <c r="N51" s="53"/>
      <c r="O51" s="53"/>
      <c r="P51" s="53"/>
      <c r="Q51" s="41"/>
      <c r="R51" s="41"/>
      <c r="S51" s="41"/>
      <c r="T51" s="34"/>
    </row>
    <row r="52" spans="2:20" x14ac:dyDescent="0.3">
      <c r="C52" s="3" t="s">
        <v>127</v>
      </c>
      <c r="D52" s="31">
        <f>D49-D$50-$D$45</f>
        <v>503.73125925679466</v>
      </c>
      <c r="E52" s="30">
        <f t="shared" si="34"/>
        <v>605.06099270798518</v>
      </c>
      <c r="F52" s="30">
        <f>F49-F$50-$D$45</f>
        <v>543.21550103192681</v>
      </c>
      <c r="G52" s="53"/>
      <c r="H52" s="53"/>
      <c r="I52" s="53"/>
      <c r="J52" s="53"/>
      <c r="K52" s="53"/>
      <c r="L52" s="53"/>
      <c r="M52" s="53"/>
      <c r="N52" s="53"/>
      <c r="O52" s="53"/>
      <c r="P52" s="53"/>
      <c r="Q52" s="41"/>
      <c r="R52" s="41"/>
      <c r="S52" s="41"/>
      <c r="T52" s="34"/>
    </row>
    <row r="53" spans="2:20" x14ac:dyDescent="0.3">
      <c r="C53" s="23"/>
      <c r="D53" s="33"/>
      <c r="E53" s="53"/>
      <c r="F53" s="53"/>
      <c r="G53" s="53"/>
      <c r="H53" s="53"/>
      <c r="I53" s="53"/>
      <c r="J53" s="53"/>
      <c r="K53" s="53"/>
      <c r="L53" s="53"/>
      <c r="M53" s="53"/>
      <c r="N53" s="53"/>
      <c r="O53" s="53"/>
      <c r="P53" s="53"/>
      <c r="Q53" s="41"/>
      <c r="R53" s="41"/>
      <c r="S53" s="41"/>
      <c r="T53" s="34"/>
    </row>
    <row r="54" spans="2:20" x14ac:dyDescent="0.3">
      <c r="B54" s="23" t="s">
        <v>117</v>
      </c>
      <c r="C54" s="23"/>
      <c r="D54" s="33"/>
      <c r="E54" s="53"/>
      <c r="F54" s="53"/>
      <c r="G54" s="53"/>
      <c r="H54" s="53"/>
      <c r="I54" s="53"/>
      <c r="J54" s="53"/>
      <c r="K54" s="53"/>
      <c r="L54" s="53"/>
      <c r="M54" s="53"/>
      <c r="N54" s="53"/>
      <c r="O54" s="53"/>
      <c r="P54" s="53"/>
      <c r="Q54" s="41"/>
      <c r="R54" s="41"/>
      <c r="S54" s="41"/>
      <c r="T54" s="34"/>
    </row>
    <row r="55" spans="2:20" x14ac:dyDescent="0.3">
      <c r="C55" s="23"/>
      <c r="D55" s="33"/>
      <c r="E55" s="53"/>
      <c r="F55" s="53"/>
      <c r="G55" s="53"/>
      <c r="H55" s="53"/>
      <c r="I55" s="53"/>
      <c r="J55" s="53"/>
      <c r="K55" s="53"/>
      <c r="L55" s="53"/>
      <c r="M55" s="53"/>
      <c r="N55" s="53"/>
      <c r="O55" s="53"/>
      <c r="P55" s="53"/>
      <c r="Q55" s="41"/>
      <c r="R55" s="41"/>
      <c r="S55" s="41"/>
      <c r="T55" s="34"/>
    </row>
    <row r="56" spans="2:20" x14ac:dyDescent="0.3">
      <c r="C56" s="3" t="s">
        <v>100</v>
      </c>
      <c r="D56" s="43">
        <f>'Input Data'!B84</f>
        <v>0.98599996489091446</v>
      </c>
      <c r="E56" s="53"/>
      <c r="F56" s="53"/>
      <c r="G56" s="53"/>
      <c r="H56" s="53"/>
      <c r="I56" s="53"/>
      <c r="J56" s="53"/>
      <c r="K56" s="53"/>
      <c r="L56" s="53"/>
      <c r="M56" s="53"/>
      <c r="N56" s="53"/>
      <c r="O56" s="53"/>
      <c r="P56" s="53"/>
      <c r="Q56" s="41"/>
      <c r="R56" s="41"/>
      <c r="S56" s="41"/>
      <c r="T56" s="34"/>
    </row>
    <row r="57" spans="2:20" x14ac:dyDescent="0.3">
      <c r="C57" s="3" t="s">
        <v>128</v>
      </c>
      <c r="D57" s="44">
        <f>'Input Data'!B176</f>
        <v>0.92817679558011046</v>
      </c>
      <c r="E57" s="53"/>
      <c r="F57" s="53"/>
      <c r="G57" s="53"/>
      <c r="H57" s="53"/>
      <c r="I57" s="53"/>
      <c r="J57" s="53"/>
      <c r="K57" s="53"/>
      <c r="L57" s="53"/>
      <c r="M57" s="53"/>
      <c r="N57" s="53"/>
      <c r="O57" s="53"/>
      <c r="P57" s="53"/>
      <c r="Q57" s="41"/>
      <c r="R57" s="41"/>
      <c r="S57" s="41"/>
      <c r="T57" s="34"/>
    </row>
    <row r="58" spans="2:20" x14ac:dyDescent="0.3">
      <c r="C58" s="3" t="s">
        <v>129</v>
      </c>
      <c r="D58" s="44">
        <f>'Input Data'!B200</f>
        <v>0.6806747715011342</v>
      </c>
      <c r="E58" s="53"/>
      <c r="F58" s="53"/>
      <c r="G58" s="53"/>
      <c r="H58" s="53"/>
      <c r="I58" s="53"/>
      <c r="J58" s="53"/>
      <c r="K58" s="53"/>
      <c r="L58" s="53"/>
      <c r="M58" s="53"/>
      <c r="N58" s="53"/>
      <c r="O58" s="53"/>
      <c r="P58" s="53"/>
      <c r="Q58" s="41"/>
      <c r="R58" s="41"/>
      <c r="S58" s="41"/>
      <c r="T58" s="34"/>
    </row>
    <row r="59" spans="2:20" x14ac:dyDescent="0.3">
      <c r="C59" s="23"/>
      <c r="D59" s="33"/>
      <c r="E59" s="53"/>
      <c r="F59" s="53"/>
      <c r="G59" s="53"/>
      <c r="H59" s="53"/>
      <c r="I59" s="53"/>
      <c r="J59" s="53"/>
      <c r="K59" s="53"/>
      <c r="L59" s="53"/>
      <c r="M59" s="53"/>
      <c r="N59" s="53"/>
      <c r="O59" s="53"/>
      <c r="P59" s="53"/>
      <c r="Q59" s="41"/>
      <c r="R59" s="41"/>
      <c r="S59" s="41"/>
      <c r="T59" s="34"/>
    </row>
    <row r="60" spans="2:20" x14ac:dyDescent="0.3">
      <c r="C60" s="3" t="s">
        <v>101</v>
      </c>
      <c r="D60" s="28" t="s">
        <v>165</v>
      </c>
      <c r="E60" s="53"/>
      <c r="F60" s="53"/>
      <c r="G60" s="53"/>
      <c r="H60" s="53"/>
      <c r="I60" s="53"/>
      <c r="J60" s="53"/>
      <c r="K60" s="53"/>
      <c r="L60" s="53"/>
      <c r="M60" s="53"/>
      <c r="N60" s="53"/>
      <c r="O60" s="53"/>
      <c r="P60" s="53"/>
      <c r="Q60" s="41"/>
      <c r="R60" s="41"/>
      <c r="S60" s="41"/>
      <c r="T60" s="34"/>
    </row>
    <row r="61" spans="2:20" x14ac:dyDescent="0.3">
      <c r="C61" s="3" t="s">
        <v>118</v>
      </c>
      <c r="D61" s="28" t="s">
        <v>90</v>
      </c>
      <c r="E61" s="53"/>
      <c r="F61" s="53"/>
      <c r="G61" s="53"/>
      <c r="H61" s="53"/>
      <c r="I61" s="53"/>
      <c r="J61" s="53"/>
      <c r="K61" s="53"/>
      <c r="L61" s="53"/>
      <c r="M61" s="53"/>
      <c r="N61" s="53"/>
      <c r="O61" s="53"/>
      <c r="P61" s="53"/>
      <c r="Q61" s="41"/>
      <c r="R61" s="41"/>
      <c r="S61" s="41"/>
      <c r="T61" s="34"/>
    </row>
    <row r="62" spans="2:20" x14ac:dyDescent="0.3">
      <c r="C62" s="3" t="s">
        <v>130</v>
      </c>
      <c r="D62" s="31">
        <f>F51/D$56/D$57/D$58</f>
        <v>696.37718514522135</v>
      </c>
      <c r="E62" s="53"/>
      <c r="F62" s="53"/>
      <c r="G62" s="53"/>
      <c r="H62" s="53"/>
      <c r="I62" s="53"/>
      <c r="J62" s="53"/>
      <c r="K62" s="53"/>
      <c r="L62" s="53"/>
      <c r="M62" s="53"/>
      <c r="N62" s="53"/>
      <c r="O62" s="53"/>
      <c r="P62" s="53"/>
      <c r="Q62" s="41"/>
      <c r="R62" s="41"/>
      <c r="S62" s="41"/>
      <c r="T62" s="34"/>
    </row>
    <row r="63" spans="2:20" x14ac:dyDescent="0.3">
      <c r="C63" s="3" t="s">
        <v>131</v>
      </c>
      <c r="D63" s="31">
        <f>F52/D$56/D$57/D$58</f>
        <v>872.01688390024992</v>
      </c>
      <c r="E63" s="53"/>
      <c r="F63" s="53"/>
      <c r="G63" s="53"/>
      <c r="H63" s="53"/>
      <c r="I63" s="53"/>
      <c r="J63" s="53"/>
      <c r="K63" s="53"/>
      <c r="L63" s="53"/>
      <c r="M63" s="53"/>
      <c r="N63" s="53"/>
      <c r="O63" s="53"/>
      <c r="P63" s="53"/>
      <c r="Q63" s="41"/>
      <c r="R63" s="41"/>
      <c r="S63" s="41"/>
      <c r="T63" s="34"/>
    </row>
    <row r="64" spans="2:20" ht="14.5" x14ac:dyDescent="0.35">
      <c r="C64" s="3" t="s">
        <v>31</v>
      </c>
      <c r="D64" s="31">
        <f>D63-D62</f>
        <v>175.63969875502858</v>
      </c>
      <c r="E64" s="60" t="s">
        <v>174</v>
      </c>
      <c r="F64" s="53"/>
      <c r="G64" s="53"/>
      <c r="H64" s="53"/>
      <c r="I64" s="53"/>
      <c r="J64" s="53"/>
      <c r="K64" s="53"/>
      <c r="L64" s="53"/>
      <c r="M64" s="53"/>
      <c r="N64" s="53"/>
      <c r="O64" s="53"/>
      <c r="P64" s="53"/>
      <c r="Q64" s="41"/>
      <c r="R64" s="41"/>
      <c r="S64" s="41"/>
      <c r="T64" s="34"/>
    </row>
    <row r="65" spans="2:20" x14ac:dyDescent="0.3">
      <c r="C65" s="23"/>
      <c r="D65" s="33"/>
      <c r="E65" s="53"/>
      <c r="F65" s="53"/>
      <c r="G65" s="53"/>
      <c r="H65" s="53"/>
      <c r="I65" s="53"/>
      <c r="J65" s="53"/>
      <c r="K65" s="53"/>
      <c r="L65" s="53"/>
      <c r="M65" s="53"/>
      <c r="N65" s="53"/>
      <c r="O65" s="53"/>
      <c r="P65" s="53"/>
      <c r="Q65" s="41"/>
      <c r="R65" s="41"/>
      <c r="S65" s="41"/>
      <c r="T65" s="34"/>
    </row>
    <row r="66" spans="2:20" x14ac:dyDescent="0.3">
      <c r="B66" s="23" t="s">
        <v>119</v>
      </c>
      <c r="C66" s="23"/>
      <c r="D66" s="33"/>
      <c r="E66" s="53"/>
      <c r="F66" s="53"/>
      <c r="G66" s="53"/>
      <c r="H66" s="53"/>
      <c r="I66" s="53"/>
      <c r="J66" s="53"/>
      <c r="K66" s="53"/>
      <c r="L66" s="53"/>
      <c r="M66" s="53"/>
      <c r="N66" s="53"/>
      <c r="O66" s="53"/>
      <c r="P66" s="53"/>
      <c r="Q66" s="41"/>
      <c r="R66" s="41"/>
      <c r="S66" s="41"/>
      <c r="T66" s="34"/>
    </row>
    <row r="67" spans="2:20" x14ac:dyDescent="0.3">
      <c r="B67" s="23" t="s">
        <v>175</v>
      </c>
      <c r="C67" s="23"/>
      <c r="D67" s="33"/>
      <c r="E67" s="53"/>
      <c r="F67" s="53"/>
      <c r="G67" s="53"/>
      <c r="H67" s="53"/>
      <c r="I67" s="53"/>
      <c r="J67" s="53"/>
      <c r="K67" s="53"/>
      <c r="L67" s="53"/>
      <c r="M67" s="53"/>
      <c r="N67" s="53"/>
      <c r="O67" s="53"/>
      <c r="P67" s="53"/>
      <c r="Q67" s="41"/>
      <c r="R67" s="41"/>
      <c r="S67" s="41"/>
      <c r="T67" s="34"/>
    </row>
    <row r="68" spans="2:20" x14ac:dyDescent="0.3">
      <c r="B68" s="23"/>
      <c r="C68" s="23"/>
      <c r="D68" s="33"/>
      <c r="E68" s="53"/>
      <c r="F68" s="53"/>
      <c r="G68" s="53"/>
      <c r="H68" s="53"/>
      <c r="I68" s="53"/>
      <c r="J68" s="53"/>
      <c r="K68" s="53"/>
      <c r="L68" s="53"/>
      <c r="M68" s="53"/>
      <c r="N68" s="53"/>
      <c r="O68" s="53"/>
      <c r="P68" s="53"/>
      <c r="Q68" s="41"/>
      <c r="R68" s="41"/>
      <c r="S68" s="41"/>
      <c r="T68" s="34"/>
    </row>
    <row r="69" spans="2:20" x14ac:dyDescent="0.3">
      <c r="C69" s="36"/>
      <c r="D69" s="29" t="str">
        <f>D61</f>
        <v>2024/25</v>
      </c>
      <c r="E69" s="53"/>
      <c r="F69" s="53"/>
      <c r="G69" s="53"/>
      <c r="H69" s="53"/>
      <c r="I69" s="53"/>
      <c r="J69" s="53"/>
      <c r="K69" s="53"/>
      <c r="L69" s="53"/>
      <c r="M69" s="53"/>
      <c r="N69" s="53"/>
      <c r="O69" s="53"/>
      <c r="P69" s="53"/>
      <c r="Q69" s="41"/>
      <c r="R69" s="41"/>
      <c r="S69" s="41"/>
      <c r="T69" s="34"/>
    </row>
    <row r="70" spans="2:20" x14ac:dyDescent="0.3">
      <c r="C70" s="25" t="s">
        <v>132</v>
      </c>
      <c r="D70" s="31">
        <f>MAX(D62:D63)</f>
        <v>872.01688390024992</v>
      </c>
    </row>
    <row r="72" spans="2:20" ht="14.5" x14ac:dyDescent="0.35">
      <c r="B72" s="76" t="s">
        <v>209</v>
      </c>
    </row>
  </sheetData>
  <phoneticPr fontId="15" type="noConversion"/>
  <hyperlinks>
    <hyperlink ref="B72" location="Contents!A1" display="Link to Contents page" xr:uid="{28E1D5FC-8C9E-4759-A7E0-8CB43434683C}"/>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C5D28-994E-405D-960C-37FA401354C4}">
  <dimension ref="A1:V72"/>
  <sheetViews>
    <sheetView zoomScale="80" zoomScaleNormal="80" workbookViewId="0"/>
  </sheetViews>
  <sheetFormatPr defaultColWidth="9.08984375" defaultRowHeight="14" x14ac:dyDescent="0.3"/>
  <cols>
    <col min="1" max="1" width="6.26953125" style="24" customWidth="1"/>
    <col min="2" max="2" width="5.08984375" style="24" customWidth="1"/>
    <col min="3" max="3" width="82.36328125" style="24" customWidth="1"/>
    <col min="4" max="5" width="10.90625" style="24" customWidth="1"/>
    <col min="6" max="19" width="10.81640625" style="24" customWidth="1"/>
    <col min="20" max="20" width="9.90625" style="24" bestFit="1" customWidth="1"/>
    <col min="21" max="16384" width="9.08984375" style="24"/>
  </cols>
  <sheetData>
    <row r="1" spans="1:22" x14ac:dyDescent="0.3">
      <c r="A1" s="23" t="s">
        <v>116</v>
      </c>
    </row>
    <row r="2" spans="1:22" x14ac:dyDescent="0.3">
      <c r="A2" s="23" t="s">
        <v>161</v>
      </c>
    </row>
    <row r="3" spans="1:22" x14ac:dyDescent="0.3">
      <c r="A3" s="23"/>
    </row>
    <row r="4" spans="1:22" x14ac:dyDescent="0.3">
      <c r="B4" s="23" t="s">
        <v>105</v>
      </c>
    </row>
    <row r="6" spans="1:22" x14ac:dyDescent="0.3">
      <c r="C6" s="25" t="s">
        <v>121</v>
      </c>
      <c r="D6" s="26">
        <f>'Input Data'!B239</f>
        <v>5.5872279685214975E-3</v>
      </c>
    </row>
    <row r="8" spans="1:22" x14ac:dyDescent="0.3">
      <c r="C8" s="27"/>
      <c r="D8" s="28" t="s">
        <v>76</v>
      </c>
      <c r="E8" s="28" t="s">
        <v>77</v>
      </c>
      <c r="F8" s="28" t="s">
        <v>78</v>
      </c>
      <c r="G8" s="28" t="s">
        <v>79</v>
      </c>
      <c r="H8" s="28" t="s">
        <v>80</v>
      </c>
      <c r="I8" s="28" t="s">
        <v>81</v>
      </c>
      <c r="J8" s="28" t="s">
        <v>82</v>
      </c>
      <c r="K8" s="28" t="s">
        <v>83</v>
      </c>
      <c r="L8" s="28" t="s">
        <v>84</v>
      </c>
      <c r="M8" s="28" t="s">
        <v>85</v>
      </c>
      <c r="N8" s="28" t="s">
        <v>86</v>
      </c>
      <c r="O8" s="28" t="s">
        <v>87</v>
      </c>
      <c r="P8" s="28" t="s">
        <v>88</v>
      </c>
      <c r="Q8" s="28" t="s">
        <v>89</v>
      </c>
      <c r="R8" s="28" t="s">
        <v>90</v>
      </c>
      <c r="S8" s="28" t="s">
        <v>165</v>
      </c>
    </row>
    <row r="9" spans="1:22" x14ac:dyDescent="0.3">
      <c r="C9" s="25" t="s">
        <v>27</v>
      </c>
      <c r="D9" s="29">
        <f>'Input Data'!B19</f>
        <v>10142.460488623889</v>
      </c>
      <c r="E9" s="30">
        <f>'Input Data'!C19</f>
        <v>10324.998799338082</v>
      </c>
      <c r="F9" s="30">
        <f>'Input Data'!D19</f>
        <v>10661.364765948078</v>
      </c>
      <c r="G9" s="30">
        <f>'Input Data'!E19</f>
        <v>10757.769369606949</v>
      </c>
      <c r="H9" s="30">
        <f>'Input Data'!F19</f>
        <v>10929.687578424968</v>
      </c>
      <c r="I9" s="30">
        <f>'Input Data'!G19</f>
        <v>10994.623989378153</v>
      </c>
      <c r="J9" s="30">
        <f>'Input Data'!H19</f>
        <v>11045.554943201201</v>
      </c>
      <c r="K9" s="30">
        <f>'Input Data'!I19</f>
        <v>11134.731141188837</v>
      </c>
      <c r="L9" s="30">
        <f>'Input Data'!J19</f>
        <v>11396.898349345829</v>
      </c>
      <c r="M9" s="30">
        <f>'Input Data'!K19</f>
        <v>11447.979387649797</v>
      </c>
      <c r="N9" s="30">
        <f>'Input Data'!L19</f>
        <v>11793.392805805517</v>
      </c>
      <c r="O9" s="30">
        <f>'Input Data'!M19</f>
        <v>12135.775701883729</v>
      </c>
      <c r="P9" s="30">
        <f>'Input Data'!N19</f>
        <v>12500.433273463308</v>
      </c>
      <c r="Q9" s="31">
        <f>'Input Data'!O19</f>
        <v>12608.486366470373</v>
      </c>
      <c r="R9" s="31">
        <f>'Input Data'!P19</f>
        <v>12620.333729786176</v>
      </c>
      <c r="S9" s="31">
        <f>'Input Data'!Q19</f>
        <v>12622.053843311533</v>
      </c>
      <c r="U9" s="32"/>
    </row>
    <row r="10" spans="1:22" x14ac:dyDescent="0.3">
      <c r="C10" s="25" t="s">
        <v>26</v>
      </c>
      <c r="D10" s="29">
        <f>D9</f>
        <v>10142.460488623889</v>
      </c>
      <c r="E10" s="30">
        <f t="shared" ref="E10:O10" si="0">E9</f>
        <v>10324.998799338082</v>
      </c>
      <c r="F10" s="30">
        <f t="shared" si="0"/>
        <v>10661.364765948078</v>
      </c>
      <c r="G10" s="30">
        <f t="shared" si="0"/>
        <v>10757.769369606949</v>
      </c>
      <c r="H10" s="30">
        <f t="shared" si="0"/>
        <v>10929.687578424968</v>
      </c>
      <c r="I10" s="30">
        <f t="shared" si="0"/>
        <v>10994.623989378153</v>
      </c>
      <c r="J10" s="30">
        <f t="shared" si="0"/>
        <v>11045.554943201201</v>
      </c>
      <c r="K10" s="30">
        <f t="shared" si="0"/>
        <v>11134.731141188837</v>
      </c>
      <c r="L10" s="30">
        <f t="shared" si="0"/>
        <v>11396.898349345829</v>
      </c>
      <c r="M10" s="30">
        <f t="shared" si="0"/>
        <v>11447.979387649797</v>
      </c>
      <c r="N10" s="30">
        <f t="shared" si="0"/>
        <v>11793.392805805517</v>
      </c>
      <c r="O10" s="30">
        <f t="shared" si="0"/>
        <v>12135.775701883729</v>
      </c>
      <c r="P10" s="30">
        <f t="shared" ref="P10" si="1">P9</f>
        <v>12500.433273463308</v>
      </c>
      <c r="Q10" s="31">
        <f>'Input Data'!B279</f>
        <v>12771.837048255393</v>
      </c>
      <c r="R10" s="31">
        <f>'Input Data'!C279</f>
        <v>12912.126782721631</v>
      </c>
      <c r="S10" s="31"/>
      <c r="U10" s="32"/>
    </row>
    <row r="11" spans="1:22" x14ac:dyDescent="0.3">
      <c r="C11" s="3" t="s">
        <v>28</v>
      </c>
      <c r="D11" s="29"/>
      <c r="E11" s="30"/>
      <c r="F11" s="30"/>
      <c r="G11" s="30"/>
      <c r="H11" s="30"/>
      <c r="I11" s="30"/>
      <c r="J11" s="30"/>
      <c r="K11" s="30"/>
      <c r="L11" s="30"/>
      <c r="M11" s="30"/>
      <c r="N11" s="30"/>
      <c r="O11" s="30"/>
      <c r="P11" s="30"/>
      <c r="Q11" s="31">
        <f>Q10-Q9</f>
        <v>163.35068178501933</v>
      </c>
      <c r="R11" s="31">
        <f>R10-R9</f>
        <v>291.7930529354544</v>
      </c>
      <c r="S11" s="31"/>
      <c r="U11" s="32"/>
    </row>
    <row r="12" spans="1:22" x14ac:dyDescent="0.3">
      <c r="D12" s="33"/>
      <c r="E12" s="34"/>
      <c r="F12" s="34"/>
      <c r="G12" s="34"/>
      <c r="H12" s="34"/>
      <c r="I12" s="34"/>
      <c r="J12" s="34"/>
      <c r="K12" s="34"/>
      <c r="L12" s="34"/>
      <c r="M12" s="34"/>
      <c r="N12" s="34"/>
      <c r="O12" s="34"/>
      <c r="P12" s="34"/>
      <c r="Q12" s="35"/>
      <c r="R12" s="35"/>
      <c r="S12" s="35"/>
    </row>
    <row r="13" spans="1:22" x14ac:dyDescent="0.3">
      <c r="B13" s="23" t="s">
        <v>133</v>
      </c>
      <c r="D13" s="33"/>
      <c r="E13" s="34"/>
      <c r="F13" s="34"/>
      <c r="G13" s="34"/>
      <c r="H13" s="34"/>
      <c r="I13" s="34"/>
      <c r="J13" s="34"/>
      <c r="K13" s="34"/>
      <c r="L13" s="34"/>
      <c r="M13" s="34"/>
      <c r="N13" s="34"/>
      <c r="O13" s="34"/>
      <c r="P13" s="34"/>
      <c r="Q13" s="35"/>
      <c r="R13" s="35"/>
      <c r="S13" s="35"/>
    </row>
    <row r="14" spans="1:22" x14ac:dyDescent="0.3">
      <c r="B14" s="23" t="s">
        <v>113</v>
      </c>
      <c r="U14" s="32"/>
      <c r="V14" s="32"/>
    </row>
    <row r="15" spans="1:22" x14ac:dyDescent="0.3">
      <c r="B15" s="23"/>
      <c r="U15" s="32"/>
      <c r="V15" s="32"/>
    </row>
    <row r="16" spans="1:22" x14ac:dyDescent="0.3">
      <c r="C16" s="27"/>
      <c r="D16" s="36" t="s">
        <v>76</v>
      </c>
      <c r="E16" s="36" t="s">
        <v>77</v>
      </c>
      <c r="F16" s="36" t="s">
        <v>78</v>
      </c>
      <c r="G16" s="36" t="s">
        <v>79</v>
      </c>
      <c r="H16" s="36" t="s">
        <v>80</v>
      </c>
      <c r="I16" s="36" t="s">
        <v>81</v>
      </c>
      <c r="J16" s="36" t="s">
        <v>82</v>
      </c>
      <c r="K16" s="36" t="s">
        <v>83</v>
      </c>
      <c r="L16" s="36" t="s">
        <v>84</v>
      </c>
      <c r="M16" s="36" t="s">
        <v>85</v>
      </c>
      <c r="N16" s="36" t="s">
        <v>86</v>
      </c>
      <c r="O16" s="36" t="s">
        <v>87</v>
      </c>
      <c r="P16" s="28" t="s">
        <v>88</v>
      </c>
      <c r="Q16" s="28" t="s">
        <v>89</v>
      </c>
      <c r="R16" s="28" t="s">
        <v>90</v>
      </c>
      <c r="S16" s="28" t="s">
        <v>165</v>
      </c>
    </row>
    <row r="17" spans="2:20" x14ac:dyDescent="0.3">
      <c r="C17" s="3" t="s">
        <v>106</v>
      </c>
      <c r="D17" s="37"/>
      <c r="E17" s="30">
        <f>E21+E24</f>
        <v>859.50164511604476</v>
      </c>
      <c r="F17" s="30">
        <f t="shared" ref="F17:O18" si="2">F21+F24</f>
        <v>859.3062904359715</v>
      </c>
      <c r="G17" s="30">
        <f t="shared" si="2"/>
        <v>925.51682104388169</v>
      </c>
      <c r="H17" s="30">
        <f t="shared" si="2"/>
        <v>967.81987970312707</v>
      </c>
      <c r="I17" s="30">
        <f t="shared" si="2"/>
        <v>1040.1888167950115</v>
      </c>
      <c r="J17" s="30">
        <f t="shared" si="2"/>
        <v>1113.0622847114732</v>
      </c>
      <c r="K17" s="30">
        <f t="shared" si="2"/>
        <v>1051.776936219331</v>
      </c>
      <c r="L17" s="30">
        <f t="shared" si="2"/>
        <v>966.97331025420772</v>
      </c>
      <c r="M17" s="30">
        <f t="shared" si="2"/>
        <v>914.10246094998604</v>
      </c>
      <c r="N17" s="30">
        <f t="shared" si="2"/>
        <v>675.304919182812</v>
      </c>
      <c r="O17" s="30">
        <f t="shared" si="2"/>
        <v>813.358469185074</v>
      </c>
      <c r="P17" s="30">
        <f t="shared" ref="P17:Q17" si="3">P21+P24</f>
        <v>954.8765457164875</v>
      </c>
      <c r="Q17" s="31">
        <f t="shared" si="3"/>
        <v>1019.8213497989503</v>
      </c>
      <c r="R17" s="31">
        <f t="shared" ref="R17:S17" si="4">R21+R24</f>
        <v>995.27492094169224</v>
      </c>
      <c r="S17" s="31">
        <f t="shared" si="4"/>
        <v>986.28182099793344</v>
      </c>
    </row>
    <row r="18" spans="2:20" x14ac:dyDescent="0.3">
      <c r="C18" s="3" t="s">
        <v>110</v>
      </c>
      <c r="D18" s="37"/>
      <c r="E18" s="30">
        <f>E22+E25</f>
        <v>859.50164511604476</v>
      </c>
      <c r="F18" s="30">
        <f t="shared" si="2"/>
        <v>859.3062904359715</v>
      </c>
      <c r="G18" s="30">
        <f t="shared" si="2"/>
        <v>925.51682104388169</v>
      </c>
      <c r="H18" s="30">
        <f t="shared" si="2"/>
        <v>967.81987970312707</v>
      </c>
      <c r="I18" s="30">
        <f t="shared" si="2"/>
        <v>1040.1888167950115</v>
      </c>
      <c r="J18" s="30">
        <f t="shared" si="2"/>
        <v>1113.0622847114732</v>
      </c>
      <c r="K18" s="30">
        <f t="shared" si="2"/>
        <v>1051.776936219331</v>
      </c>
      <c r="L18" s="30">
        <f t="shared" si="2"/>
        <v>966.97331025420772</v>
      </c>
      <c r="M18" s="30">
        <f t="shared" si="2"/>
        <v>914.10246094998604</v>
      </c>
      <c r="N18" s="30">
        <f t="shared" si="2"/>
        <v>675.304919182812</v>
      </c>
      <c r="O18" s="30">
        <f t="shared" si="2"/>
        <v>813.358469185074</v>
      </c>
      <c r="P18" s="30">
        <f t="shared" ref="P18:Q18" si="5">P22+P25</f>
        <v>954.8765457164875</v>
      </c>
      <c r="Q18" s="31">
        <f t="shared" si="5"/>
        <v>1019.8213497989503</v>
      </c>
      <c r="R18" s="31">
        <f t="shared" ref="R18:S18" si="6">R22+R25</f>
        <v>1008.1693185857822</v>
      </c>
      <c r="S18" s="31">
        <f t="shared" si="6"/>
        <v>1009.0855114363638</v>
      </c>
    </row>
    <row r="19" spans="2:20" x14ac:dyDescent="0.3">
      <c r="C19" s="3" t="s">
        <v>149</v>
      </c>
      <c r="D19" s="38"/>
      <c r="E19" s="39"/>
      <c r="F19" s="39"/>
      <c r="G19" s="39"/>
      <c r="H19" s="39"/>
      <c r="I19" s="39"/>
      <c r="J19" s="39"/>
      <c r="K19" s="39"/>
      <c r="L19" s="39"/>
      <c r="M19" s="39"/>
      <c r="N19" s="39"/>
      <c r="O19" s="39"/>
      <c r="P19" s="39"/>
      <c r="Q19" s="31">
        <f t="shared" ref="Q19" si="7">Q18-Q17</f>
        <v>0</v>
      </c>
      <c r="R19" s="31">
        <f t="shared" ref="R19:S19" si="8">R18-R17</f>
        <v>12.894397644089963</v>
      </c>
      <c r="S19" s="31">
        <f t="shared" si="8"/>
        <v>22.803690438430408</v>
      </c>
    </row>
    <row r="20" spans="2:20" x14ac:dyDescent="0.3">
      <c r="C20" s="25" t="s">
        <v>24</v>
      </c>
      <c r="D20" s="26"/>
      <c r="E20" s="45">
        <f>'Input Data'!B45</f>
        <v>5.7010064765485459E-2</v>
      </c>
      <c r="F20" s="45">
        <f>'Input Data'!C45</f>
        <v>5.3992892411804869E-2</v>
      </c>
      <c r="G20" s="45">
        <f>'Input Data'!D45</f>
        <v>6.1059631379545398E-2</v>
      </c>
      <c r="H20" s="45">
        <f>'Input Data'!E45</f>
        <v>6.7635840313339163E-2</v>
      </c>
      <c r="I20" s="45">
        <f>'Input Data'!F45</f>
        <v>7.3680459808468185E-2</v>
      </c>
      <c r="J20" s="45">
        <f>'Input Data'!G45</f>
        <v>7.9361959087798112E-2</v>
      </c>
      <c r="K20" s="45">
        <f>'Input Data'!H45</f>
        <v>8.0073121147895415E-2</v>
      </c>
      <c r="L20" s="45">
        <f>'Input Data'!I45</f>
        <v>7.3884018817284458E-2</v>
      </c>
      <c r="M20" s="45">
        <f>'Input Data'!J45</f>
        <v>6.7614686319741824E-2</v>
      </c>
      <c r="N20" s="45">
        <f>'Input Data'!K45</f>
        <v>5.0612687490776923E-2</v>
      </c>
      <c r="O20" s="45">
        <f>'Input Data'!L45</f>
        <v>5.8473086388724449E-2</v>
      </c>
      <c r="P20" s="45">
        <f>'Input Data'!M45</f>
        <v>6.9917430754238702E-2</v>
      </c>
      <c r="Q20" s="46">
        <f>'Input Data'!N45</f>
        <v>7.0358314138763506E-2</v>
      </c>
      <c r="R20" s="46">
        <f>'Input Data'!O45</f>
        <v>6.7818108035582719E-2</v>
      </c>
      <c r="S20" s="46">
        <f>'Input Data'!P45</f>
        <v>6.7030871908479062E-2</v>
      </c>
    </row>
    <row r="21" spans="2:20" x14ac:dyDescent="0.3">
      <c r="C21" s="3" t="s">
        <v>150</v>
      </c>
      <c r="D21" s="37"/>
      <c r="E21" s="30">
        <f>E$20*D9</f>
        <v>578.22232933782516</v>
      </c>
      <c r="F21" s="30">
        <f t="shared" ref="F21:Q21" si="9">F20*E9</f>
        <v>557.47654932467549</v>
      </c>
      <c r="G21" s="30">
        <f t="shared" si="9"/>
        <v>650.97900261166296</v>
      </c>
      <c r="H21" s="30">
        <f t="shared" si="9"/>
        <v>727.61077121046696</v>
      </c>
      <c r="I21" s="30">
        <f t="shared" si="9"/>
        <v>805.30440634125478</v>
      </c>
      <c r="J21" s="30">
        <f t="shared" si="9"/>
        <v>872.55489923075265</v>
      </c>
      <c r="K21" s="30">
        <f t="shared" si="9"/>
        <v>884.45205911268488</v>
      </c>
      <c r="L21" s="30">
        <f t="shared" si="9"/>
        <v>822.67868516099929</v>
      </c>
      <c r="M21" s="30">
        <f t="shared" si="9"/>
        <v>770.59770690900154</v>
      </c>
      <c r="N21" s="30">
        <f t="shared" si="9"/>
        <v>579.41300314797491</v>
      </c>
      <c r="O21" s="30">
        <f t="shared" si="9"/>
        <v>689.59607635002737</v>
      </c>
      <c r="P21" s="30">
        <f t="shared" si="9"/>
        <v>848.50225728542819</v>
      </c>
      <c r="Q21" s="31">
        <f t="shared" si="9"/>
        <v>879.50941112498322</v>
      </c>
      <c r="R21" s="31">
        <f t="shared" ref="R21" si="10">R20*Q9</f>
        <v>855.08369056645961</v>
      </c>
      <c r="S21" s="31">
        <f t="shared" ref="S21" si="11">S20*R9</f>
        <v>845.95197368355502</v>
      </c>
    </row>
    <row r="22" spans="2:20" x14ac:dyDescent="0.3">
      <c r="C22" s="3" t="s">
        <v>151</v>
      </c>
      <c r="D22" s="37"/>
      <c r="E22" s="30">
        <f>E$20*D10</f>
        <v>578.22232933782516</v>
      </c>
      <c r="F22" s="30">
        <f t="shared" ref="F22:Q22" si="12">F$20*E10</f>
        <v>557.47654932467549</v>
      </c>
      <c r="G22" s="30">
        <f t="shared" si="12"/>
        <v>650.97900261166296</v>
      </c>
      <c r="H22" s="30">
        <f t="shared" si="12"/>
        <v>727.61077121046696</v>
      </c>
      <c r="I22" s="30">
        <f t="shared" si="12"/>
        <v>805.30440634125478</v>
      </c>
      <c r="J22" s="30">
        <f t="shared" si="12"/>
        <v>872.55489923075265</v>
      </c>
      <c r="K22" s="30">
        <f t="shared" si="12"/>
        <v>884.45205911268488</v>
      </c>
      <c r="L22" s="30">
        <f t="shared" si="12"/>
        <v>822.67868516099929</v>
      </c>
      <c r="M22" s="30">
        <f t="shared" si="12"/>
        <v>770.59770690900154</v>
      </c>
      <c r="N22" s="30">
        <f t="shared" si="12"/>
        <v>579.41300314797491</v>
      </c>
      <c r="O22" s="30">
        <f t="shared" si="12"/>
        <v>689.59607635002737</v>
      </c>
      <c r="P22" s="30">
        <f t="shared" si="12"/>
        <v>848.50225728542819</v>
      </c>
      <c r="Q22" s="31">
        <f t="shared" si="12"/>
        <v>879.50941112498322</v>
      </c>
      <c r="R22" s="31">
        <f t="shared" ref="R22" si="13">R$20*Q10</f>
        <v>866.16182475144217</v>
      </c>
      <c r="S22" s="31">
        <f t="shared" ref="S22" si="14">S$20*R10</f>
        <v>865.51111643865545</v>
      </c>
      <c r="T22" s="40"/>
    </row>
    <row r="23" spans="2:20" x14ac:dyDescent="0.3">
      <c r="C23" s="25" t="s">
        <v>29</v>
      </c>
      <c r="D23" s="26"/>
      <c r="E23" s="45">
        <f>'Input Data'!B70</f>
        <v>2.7732848069135847E-2</v>
      </c>
      <c r="F23" s="45">
        <f>'Input Data'!C70</f>
        <v>2.9232908107519176E-2</v>
      </c>
      <c r="G23" s="45">
        <f>'Input Data'!D70</f>
        <v>2.57507199555802E-2</v>
      </c>
      <c r="H23" s="45">
        <f>'Input Data'!E70</f>
        <v>2.2328895539562625E-2</v>
      </c>
      <c r="I23" s="45">
        <f>'Input Data'!F70</f>
        <v>2.1490496299035558E-2</v>
      </c>
      <c r="J23" s="45">
        <f>'Input Data'!G70</f>
        <v>2.1874998700553424E-2</v>
      </c>
      <c r="K23" s="45">
        <f>'Input Data'!H70</f>
        <v>1.5148616612480702E-2</v>
      </c>
      <c r="L23" s="45">
        <f>'Input Data'!I70</f>
        <v>1.2958968049030262E-2</v>
      </c>
      <c r="M23" s="45">
        <f>'Input Data'!J70</f>
        <v>1.2591562163860266E-2</v>
      </c>
      <c r="N23" s="45">
        <f>'Input Data'!K70</f>
        <v>8.3763180197796577E-3</v>
      </c>
      <c r="O23" s="45">
        <f>'Input Data'!L70</f>
        <v>1.0494214419290963E-2</v>
      </c>
      <c r="P23" s="45">
        <f>'Input Data'!M70</f>
        <v>8.7653472710893746E-3</v>
      </c>
      <c r="Q23" s="46">
        <f>'Input Data'!N70</f>
        <v>1.1224566029389552E-2</v>
      </c>
      <c r="R23" s="46">
        <f>'Input Data'!O70</f>
        <v>1.1118799378491757E-2</v>
      </c>
      <c r="S23" s="46">
        <f>'Input Data'!P70</f>
        <v>1.11193452026689E-2</v>
      </c>
    </row>
    <row r="24" spans="2:20" x14ac:dyDescent="0.3">
      <c r="C24" s="3" t="s">
        <v>152</v>
      </c>
      <c r="D24" s="37"/>
      <c r="E24" s="30">
        <f>E$23*D9</f>
        <v>281.27931577821965</v>
      </c>
      <c r="F24" s="30">
        <f t="shared" ref="F24:Q24" si="15">F23*E9</f>
        <v>301.82974111129596</v>
      </c>
      <c r="G24" s="30">
        <f t="shared" si="15"/>
        <v>274.53781843221878</v>
      </c>
      <c r="H24" s="30">
        <f t="shared" si="15"/>
        <v>240.20910849266005</v>
      </c>
      <c r="I24" s="30">
        <f t="shared" si="15"/>
        <v>234.88441045375669</v>
      </c>
      <c r="J24" s="30">
        <f t="shared" si="15"/>
        <v>240.50738548072059</v>
      </c>
      <c r="K24" s="30">
        <f t="shared" si="15"/>
        <v>167.32487710664606</v>
      </c>
      <c r="L24" s="30">
        <f t="shared" si="15"/>
        <v>144.2946250932084</v>
      </c>
      <c r="M24" s="30">
        <f t="shared" si="15"/>
        <v>143.50475404098447</v>
      </c>
      <c r="N24" s="30">
        <f t="shared" si="15"/>
        <v>95.891916034837081</v>
      </c>
      <c r="O24" s="30">
        <f t="shared" si="15"/>
        <v>123.76239283504657</v>
      </c>
      <c r="P24" s="30">
        <f t="shared" si="15"/>
        <v>106.37428843105928</v>
      </c>
      <c r="Q24" s="31">
        <f t="shared" si="15"/>
        <v>140.31193867396709</v>
      </c>
      <c r="R24" s="31">
        <f t="shared" ref="R24" si="16">R23*Q9</f>
        <v>140.19123037523258</v>
      </c>
      <c r="S24" s="31">
        <f t="shared" ref="S24" si="17">S23*R9</f>
        <v>140.32984731437841</v>
      </c>
    </row>
    <row r="25" spans="2:20" x14ac:dyDescent="0.3">
      <c r="C25" s="3" t="s">
        <v>153</v>
      </c>
      <c r="D25" s="37"/>
      <c r="E25" s="30">
        <f>E$23*D10</f>
        <v>281.27931577821965</v>
      </c>
      <c r="F25" s="30">
        <f t="shared" ref="F25:Q25" si="18">F$23*E10</f>
        <v>301.82974111129596</v>
      </c>
      <c r="G25" s="30">
        <f t="shared" si="18"/>
        <v>274.53781843221878</v>
      </c>
      <c r="H25" s="30">
        <f t="shared" si="18"/>
        <v>240.20910849266005</v>
      </c>
      <c r="I25" s="30">
        <f t="shared" si="18"/>
        <v>234.88441045375669</v>
      </c>
      <c r="J25" s="30">
        <f t="shared" si="18"/>
        <v>240.50738548072059</v>
      </c>
      <c r="K25" s="30">
        <f t="shared" si="18"/>
        <v>167.32487710664606</v>
      </c>
      <c r="L25" s="30">
        <f t="shared" si="18"/>
        <v>144.2946250932084</v>
      </c>
      <c r="M25" s="30">
        <f t="shared" si="18"/>
        <v>143.50475404098447</v>
      </c>
      <c r="N25" s="30">
        <f t="shared" si="18"/>
        <v>95.891916034837081</v>
      </c>
      <c r="O25" s="30">
        <f t="shared" si="18"/>
        <v>123.76239283504657</v>
      </c>
      <c r="P25" s="30">
        <f t="shared" si="18"/>
        <v>106.37428843105928</v>
      </c>
      <c r="Q25" s="31">
        <f t="shared" si="18"/>
        <v>140.31193867396709</v>
      </c>
      <c r="R25" s="31">
        <f t="shared" ref="R25" si="19">R$23*Q10</f>
        <v>142.00749383434007</v>
      </c>
      <c r="S25" s="31">
        <f t="shared" ref="S25" si="20">S$23*R10</f>
        <v>143.5743949977084</v>
      </c>
    </row>
    <row r="26" spans="2:20" x14ac:dyDescent="0.3">
      <c r="D26" s="33"/>
      <c r="E26" s="34"/>
      <c r="F26" s="34"/>
      <c r="G26" s="34"/>
      <c r="H26" s="34"/>
      <c r="I26" s="34"/>
      <c r="J26" s="34"/>
      <c r="K26" s="34"/>
      <c r="L26" s="34"/>
      <c r="M26" s="34"/>
      <c r="N26" s="34"/>
      <c r="O26" s="34"/>
      <c r="P26" s="34"/>
      <c r="Q26" s="34"/>
      <c r="R26" s="34"/>
      <c r="S26" s="34"/>
    </row>
    <row r="27" spans="2:20" x14ac:dyDescent="0.3">
      <c r="B27" s="23" t="s">
        <v>164</v>
      </c>
      <c r="D27" s="33"/>
      <c r="E27" s="34"/>
      <c r="F27" s="34"/>
      <c r="G27" s="34"/>
      <c r="H27" s="34"/>
      <c r="I27" s="34"/>
      <c r="J27" s="34"/>
      <c r="K27" s="34"/>
      <c r="L27" s="34"/>
      <c r="M27" s="34"/>
      <c r="N27" s="34"/>
      <c r="O27" s="34"/>
      <c r="P27" s="34"/>
      <c r="Q27" s="34"/>
      <c r="R27" s="34"/>
      <c r="S27" s="34"/>
    </row>
    <row r="28" spans="2:20" x14ac:dyDescent="0.3">
      <c r="D28" s="33"/>
      <c r="E28" s="34"/>
      <c r="F28" s="34"/>
      <c r="G28" s="34"/>
      <c r="H28" s="34"/>
      <c r="I28" s="34"/>
      <c r="J28" s="34"/>
      <c r="K28" s="34"/>
      <c r="L28" s="34"/>
      <c r="M28" s="34"/>
      <c r="N28" s="34"/>
      <c r="O28" s="34"/>
      <c r="P28" s="34"/>
      <c r="Q28" s="34"/>
      <c r="R28" s="34"/>
      <c r="S28" s="34"/>
    </row>
    <row r="29" spans="2:20" x14ac:dyDescent="0.3">
      <c r="C29" s="27"/>
      <c r="D29" s="36" t="s">
        <v>76</v>
      </c>
      <c r="E29" s="36" t="s">
        <v>77</v>
      </c>
      <c r="F29" s="36" t="s">
        <v>78</v>
      </c>
      <c r="G29" s="36" t="s">
        <v>79</v>
      </c>
      <c r="H29" s="36" t="s">
        <v>80</v>
      </c>
      <c r="I29" s="36" t="s">
        <v>81</v>
      </c>
      <c r="J29" s="36" t="s">
        <v>82</v>
      </c>
      <c r="K29" s="36" t="s">
        <v>83</v>
      </c>
      <c r="L29" s="36" t="s">
        <v>84</v>
      </c>
      <c r="M29" s="36" t="s">
        <v>85</v>
      </c>
      <c r="N29" s="36" t="s">
        <v>86</v>
      </c>
      <c r="O29" s="36" t="s">
        <v>87</v>
      </c>
      <c r="P29" s="28" t="s">
        <v>88</v>
      </c>
      <c r="Q29" s="28" t="s">
        <v>89</v>
      </c>
      <c r="R29" s="28" t="s">
        <v>90</v>
      </c>
      <c r="S29" s="28" t="s">
        <v>165</v>
      </c>
    </row>
    <row r="30" spans="2:20" x14ac:dyDescent="0.3">
      <c r="C30" s="3" t="s">
        <v>107</v>
      </c>
      <c r="D30" s="52"/>
      <c r="E30" s="30">
        <f>'Input Data'!B303</f>
        <v>845.48524102765566</v>
      </c>
      <c r="F30" s="30">
        <f>'Input Data'!C303</f>
        <v>1020.671278075996</v>
      </c>
      <c r="G30" s="30">
        <f>'Input Data'!D303</f>
        <v>1004.3134514792807</v>
      </c>
      <c r="H30" s="30">
        <f>'Input Data'!E303</f>
        <v>1175.0411386446715</v>
      </c>
      <c r="I30" s="30">
        <f>'Input Data'!F303</f>
        <v>1185.964268133424</v>
      </c>
      <c r="J30" s="30">
        <f>'Input Data'!G303</f>
        <v>1240.9297092496947</v>
      </c>
      <c r="K30" s="30">
        <f>'Input Data'!H303</f>
        <v>1136.3894827335471</v>
      </c>
      <c r="L30" s="30">
        <f>'Input Data'!I303</f>
        <v>1255.6123671861237</v>
      </c>
      <c r="M30" s="30">
        <f>'Input Data'!J303</f>
        <v>1191.9543000142805</v>
      </c>
      <c r="N30" s="30">
        <f>'Input Data'!K303</f>
        <v>1160.5038031944421</v>
      </c>
      <c r="O30" s="30">
        <f>'Input Data'!L303</f>
        <v>1286.2358186034317</v>
      </c>
      <c r="P30" s="30">
        <f>'Input Data'!M303</f>
        <v>1436.5966087688198</v>
      </c>
      <c r="Q30" s="31">
        <f>Q9*($D$6+1)-P9+Q17</f>
        <v>1198.3209304734805</v>
      </c>
      <c r="R30" s="31">
        <f>R9*($D$6+1)-Q9+R17</f>
        <v>1077.6349658446304</v>
      </c>
      <c r="S30" s="31">
        <f>S9*($D$6+1)-R9+S17</f>
        <v>1058.5242267768238</v>
      </c>
    </row>
    <row r="31" spans="2:20" x14ac:dyDescent="0.3">
      <c r="C31" s="3" t="s">
        <v>111</v>
      </c>
      <c r="D31" s="52"/>
      <c r="E31" s="30">
        <f>E30</f>
        <v>845.48524102765566</v>
      </c>
      <c r="F31" s="30">
        <f t="shared" ref="F31:O31" si="21">F30</f>
        <v>1020.671278075996</v>
      </c>
      <c r="G31" s="30">
        <f t="shared" si="21"/>
        <v>1004.3134514792807</v>
      </c>
      <c r="H31" s="30">
        <f t="shared" si="21"/>
        <v>1175.0411386446715</v>
      </c>
      <c r="I31" s="30">
        <f t="shared" si="21"/>
        <v>1185.964268133424</v>
      </c>
      <c r="J31" s="30">
        <f t="shared" si="21"/>
        <v>1240.9297092496947</v>
      </c>
      <c r="K31" s="30">
        <f t="shared" si="21"/>
        <v>1136.3894827335471</v>
      </c>
      <c r="L31" s="30">
        <f t="shared" si="21"/>
        <v>1255.6123671861237</v>
      </c>
      <c r="M31" s="30">
        <f t="shared" si="21"/>
        <v>1191.9543000142805</v>
      </c>
      <c r="N31" s="30">
        <f t="shared" si="21"/>
        <v>1160.5038031944421</v>
      </c>
      <c r="O31" s="30">
        <f t="shared" si="21"/>
        <v>1286.2358186034317</v>
      </c>
      <c r="P31" s="30">
        <f t="shared" ref="P31" si="22">P30</f>
        <v>1436.5966087688198</v>
      </c>
      <c r="Q31" s="31">
        <f>Q9*($D$6+1)-P10+Q18</f>
        <v>1198.3209304734805</v>
      </c>
      <c r="R31" s="31">
        <f>R9*($D$6+1)-Q10+R18</f>
        <v>927.17868170370105</v>
      </c>
      <c r="S31" s="31">
        <f>S9*($D$6+1)-R10+S18</f>
        <v>789.53486427979976</v>
      </c>
      <c r="T31" s="34"/>
    </row>
    <row r="33" spans="2:20" x14ac:dyDescent="0.3">
      <c r="B33" s="23" t="s">
        <v>154</v>
      </c>
    </row>
    <row r="35" spans="2:20" x14ac:dyDescent="0.3">
      <c r="C35" s="37"/>
      <c r="D35" s="29" t="s">
        <v>76</v>
      </c>
      <c r="E35" s="30" t="s">
        <v>77</v>
      </c>
      <c r="F35" s="30" t="s">
        <v>78</v>
      </c>
      <c r="G35" s="30" t="s">
        <v>79</v>
      </c>
      <c r="H35" s="30" t="s">
        <v>80</v>
      </c>
      <c r="I35" s="30" t="s">
        <v>81</v>
      </c>
      <c r="J35" s="30" t="s">
        <v>82</v>
      </c>
      <c r="K35" s="30" t="s">
        <v>83</v>
      </c>
      <c r="L35" s="30" t="s">
        <v>84</v>
      </c>
      <c r="M35" s="30" t="s">
        <v>85</v>
      </c>
      <c r="N35" s="30" t="s">
        <v>86</v>
      </c>
      <c r="O35" s="30" t="s">
        <v>87</v>
      </c>
      <c r="P35" s="28" t="s">
        <v>88</v>
      </c>
      <c r="Q35" s="28" t="s">
        <v>89</v>
      </c>
      <c r="R35" s="28" t="s">
        <v>90</v>
      </c>
      <c r="S35" s="28" t="s">
        <v>165</v>
      </c>
    </row>
    <row r="36" spans="2:20" x14ac:dyDescent="0.3">
      <c r="C36" s="3" t="s">
        <v>107</v>
      </c>
      <c r="D36" s="38"/>
      <c r="E36" s="30">
        <f t="shared" ref="E36:O37" si="23">E30</f>
        <v>845.48524102765566</v>
      </c>
      <c r="F36" s="30">
        <f t="shared" si="23"/>
        <v>1020.671278075996</v>
      </c>
      <c r="G36" s="30">
        <f t="shared" si="23"/>
        <v>1004.3134514792807</v>
      </c>
      <c r="H36" s="30">
        <f t="shared" si="23"/>
        <v>1175.0411386446715</v>
      </c>
      <c r="I36" s="30">
        <f t="shared" si="23"/>
        <v>1185.964268133424</v>
      </c>
      <c r="J36" s="30">
        <f t="shared" si="23"/>
        <v>1240.9297092496947</v>
      </c>
      <c r="K36" s="30">
        <f t="shared" si="23"/>
        <v>1136.3894827335471</v>
      </c>
      <c r="L36" s="30">
        <f t="shared" si="23"/>
        <v>1255.6123671861237</v>
      </c>
      <c r="M36" s="30">
        <f t="shared" si="23"/>
        <v>1191.9543000142805</v>
      </c>
      <c r="N36" s="30">
        <f t="shared" si="23"/>
        <v>1160.5038031944421</v>
      </c>
      <c r="O36" s="30">
        <f t="shared" si="23"/>
        <v>1286.2358186034317</v>
      </c>
      <c r="P36" s="30">
        <f t="shared" ref="P36:Q36" si="24">P30</f>
        <v>1436.5966087688198</v>
      </c>
      <c r="Q36" s="31">
        <f t="shared" si="24"/>
        <v>1198.3209304734805</v>
      </c>
      <c r="R36" s="31">
        <f t="shared" ref="R36:S36" si="25">R30</f>
        <v>1077.6349658446304</v>
      </c>
      <c r="S36" s="31">
        <f t="shared" si="25"/>
        <v>1058.5242267768238</v>
      </c>
      <c r="T36" s="34"/>
    </row>
    <row r="37" spans="2:20" x14ac:dyDescent="0.3">
      <c r="C37" s="3" t="s">
        <v>111</v>
      </c>
      <c r="D37" s="38"/>
      <c r="E37" s="30">
        <f>E31</f>
        <v>845.48524102765566</v>
      </c>
      <c r="F37" s="30">
        <f t="shared" si="23"/>
        <v>1020.671278075996</v>
      </c>
      <c r="G37" s="30">
        <f t="shared" si="23"/>
        <v>1004.3134514792807</v>
      </c>
      <c r="H37" s="30">
        <f t="shared" si="23"/>
        <v>1175.0411386446715</v>
      </c>
      <c r="I37" s="30">
        <f t="shared" si="23"/>
        <v>1185.964268133424</v>
      </c>
      <c r="J37" s="30">
        <f t="shared" si="23"/>
        <v>1240.9297092496947</v>
      </c>
      <c r="K37" s="30">
        <f t="shared" si="23"/>
        <v>1136.3894827335471</v>
      </c>
      <c r="L37" s="30">
        <f t="shared" si="23"/>
        <v>1255.6123671861237</v>
      </c>
      <c r="M37" s="30">
        <f t="shared" si="23"/>
        <v>1191.9543000142805</v>
      </c>
      <c r="N37" s="30">
        <f t="shared" si="23"/>
        <v>1160.5038031944421</v>
      </c>
      <c r="O37" s="30">
        <f t="shared" si="23"/>
        <v>1286.2358186034317</v>
      </c>
      <c r="P37" s="30">
        <f t="shared" ref="P37:Q37" si="26">P31</f>
        <v>1436.5966087688198</v>
      </c>
      <c r="Q37" s="31">
        <f t="shared" si="26"/>
        <v>1198.3209304734805</v>
      </c>
      <c r="R37" s="31">
        <f t="shared" ref="R37:S37" si="27">R31</f>
        <v>927.17868170370105</v>
      </c>
      <c r="S37" s="31">
        <f t="shared" si="27"/>
        <v>789.53486427979976</v>
      </c>
      <c r="T37" s="34"/>
    </row>
    <row r="38" spans="2:20" x14ac:dyDescent="0.3">
      <c r="C38" s="3" t="s">
        <v>25</v>
      </c>
      <c r="D38" s="37"/>
      <c r="E38" s="30">
        <f>'Input Data'!B101</f>
        <v>230.32121443783439</v>
      </c>
      <c r="F38" s="30">
        <f>'Input Data'!C101</f>
        <v>286.51344411762693</v>
      </c>
      <c r="G38" s="30">
        <f>'Input Data'!D101</f>
        <v>285.19245259381069</v>
      </c>
      <c r="H38" s="30">
        <f>'Input Data'!E101</f>
        <v>325.03176038050992</v>
      </c>
      <c r="I38" s="30">
        <f>'Input Data'!F101</f>
        <v>306.61731966818274</v>
      </c>
      <c r="J38" s="30">
        <f>'Input Data'!G101</f>
        <v>334.56860395743877</v>
      </c>
      <c r="K38" s="30">
        <f>'Input Data'!H101</f>
        <v>304.49422744127526</v>
      </c>
      <c r="L38" s="30">
        <f>'Input Data'!I101</f>
        <v>286.05988496027106</v>
      </c>
      <c r="M38" s="30">
        <f>'Input Data'!J101</f>
        <v>282.12343611176055</v>
      </c>
      <c r="N38" s="30">
        <f>'Input Data'!K101</f>
        <v>288.43452851202721</v>
      </c>
      <c r="O38" s="30">
        <f>'Input Data'!L101</f>
        <v>312.0449125152735</v>
      </c>
      <c r="P38" s="30">
        <f>'Input Data'!M101</f>
        <v>347.48495310746523</v>
      </c>
      <c r="Q38" s="31">
        <f>'Input Data'!N101</f>
        <v>345.34818741262359</v>
      </c>
      <c r="R38" s="31">
        <f>'Input Data'!O101</f>
        <v>342.80289629900147</v>
      </c>
      <c r="S38" s="31">
        <f>'Input Data'!P101</f>
        <v>341.82617614672807</v>
      </c>
      <c r="T38" s="34"/>
    </row>
    <row r="39" spans="2:20" x14ac:dyDescent="0.3">
      <c r="C39" s="3" t="s">
        <v>30</v>
      </c>
      <c r="D39" s="37"/>
      <c r="E39" s="30">
        <f>'Input Data'!B127</f>
        <v>154.03591928350286</v>
      </c>
      <c r="F39" s="30">
        <f>'Input Data'!C127</f>
        <v>185.72378708327227</v>
      </c>
      <c r="G39" s="30">
        <f>'Input Data'!D127</f>
        <v>158.60438494184694</v>
      </c>
      <c r="H39" s="30">
        <f>'Input Data'!E127</f>
        <v>171.44688594436622</v>
      </c>
      <c r="I39" s="30">
        <f>'Input Data'!F127</f>
        <v>153.2278160632105</v>
      </c>
      <c r="J39" s="30">
        <f>'Input Data'!G127</f>
        <v>174.40797477019879</v>
      </c>
      <c r="K39" s="30">
        <f>'Input Data'!H127</f>
        <v>141.55045711376707</v>
      </c>
      <c r="L39" s="30">
        <f>'Input Data'!I127</f>
        <v>161.39380064844013</v>
      </c>
      <c r="M39" s="30">
        <f>'Input Data'!J127</f>
        <v>156.12064289293045</v>
      </c>
      <c r="N39" s="30">
        <f>'Input Data'!K127</f>
        <v>126.47929360450399</v>
      </c>
      <c r="O39" s="30">
        <f>'Input Data'!L127</f>
        <v>202.47852141487192</v>
      </c>
      <c r="P39" s="30">
        <f>'Input Data'!M127</f>
        <v>265.96524781052153</v>
      </c>
      <c r="Q39" s="31">
        <f>'Input Data'!N127</f>
        <v>252.21656860283355</v>
      </c>
      <c r="R39" s="31">
        <f>'Input Data'!O127</f>
        <v>192.12000873663763</v>
      </c>
      <c r="S39" s="31">
        <f>'Input Data'!P127</f>
        <v>194.81761981268778</v>
      </c>
      <c r="T39" s="34"/>
    </row>
    <row r="40" spans="2:20" x14ac:dyDescent="0.3">
      <c r="C40" s="3" t="s">
        <v>108</v>
      </c>
      <c r="D40" s="37"/>
      <c r="E40" s="30">
        <f>E36-E$38-E$39</f>
        <v>461.1281073063185</v>
      </c>
      <c r="F40" s="30">
        <f t="shared" ref="F40:O41" si="28">F36-F$38-F$39</f>
        <v>548.43404687509678</v>
      </c>
      <c r="G40" s="30">
        <f t="shared" si="28"/>
        <v>560.51661394362304</v>
      </c>
      <c r="H40" s="30">
        <f t="shared" si="28"/>
        <v>678.56249231979541</v>
      </c>
      <c r="I40" s="30">
        <f t="shared" si="28"/>
        <v>726.11913240203069</v>
      </c>
      <c r="J40" s="30">
        <f t="shared" si="28"/>
        <v>731.95313052205711</v>
      </c>
      <c r="K40" s="30">
        <f t="shared" si="28"/>
        <v>690.34479817850479</v>
      </c>
      <c r="L40" s="30">
        <f t="shared" si="28"/>
        <v>808.15868157741249</v>
      </c>
      <c r="M40" s="30">
        <f t="shared" si="28"/>
        <v>753.71022100958953</v>
      </c>
      <c r="N40" s="30">
        <f t="shared" si="28"/>
        <v>745.58998107791081</v>
      </c>
      <c r="O40" s="30">
        <f t="shared" si="28"/>
        <v>771.71238467328624</v>
      </c>
      <c r="P40" s="30">
        <f t="shared" ref="P40:Q40" si="29">P36-P$38-P$39</f>
        <v>823.14640785083316</v>
      </c>
      <c r="Q40" s="31">
        <f t="shared" si="29"/>
        <v>600.75617445802345</v>
      </c>
      <c r="R40" s="31">
        <f t="shared" ref="R40:S40" si="30">R36-R$38-R$39</f>
        <v>542.71206080899128</v>
      </c>
      <c r="S40" s="31">
        <f t="shared" si="30"/>
        <v>521.88043081740784</v>
      </c>
      <c r="T40" s="34"/>
    </row>
    <row r="41" spans="2:20" x14ac:dyDescent="0.3">
      <c r="C41" s="3" t="s">
        <v>112</v>
      </c>
      <c r="D41" s="37"/>
      <c r="E41" s="30">
        <f>E37-E$38-E$39</f>
        <v>461.1281073063185</v>
      </c>
      <c r="F41" s="30">
        <f t="shared" si="28"/>
        <v>548.43404687509678</v>
      </c>
      <c r="G41" s="30">
        <f t="shared" si="28"/>
        <v>560.51661394362304</v>
      </c>
      <c r="H41" s="30">
        <f t="shared" si="28"/>
        <v>678.56249231979541</v>
      </c>
      <c r="I41" s="30">
        <f t="shared" si="28"/>
        <v>726.11913240203069</v>
      </c>
      <c r="J41" s="30">
        <f t="shared" si="28"/>
        <v>731.95313052205711</v>
      </c>
      <c r="K41" s="30">
        <f t="shared" si="28"/>
        <v>690.34479817850479</v>
      </c>
      <c r="L41" s="30">
        <f t="shared" si="28"/>
        <v>808.15868157741249</v>
      </c>
      <c r="M41" s="30">
        <f t="shared" si="28"/>
        <v>753.71022100958953</v>
      </c>
      <c r="N41" s="30">
        <f t="shared" si="28"/>
        <v>745.58998107791081</v>
      </c>
      <c r="O41" s="30">
        <f t="shared" si="28"/>
        <v>771.71238467328624</v>
      </c>
      <c r="P41" s="30">
        <f t="shared" ref="P41:Q41" si="31">P37-P$38-P$39</f>
        <v>823.14640785083316</v>
      </c>
      <c r="Q41" s="31">
        <f t="shared" si="31"/>
        <v>600.75617445802345</v>
      </c>
      <c r="R41" s="31">
        <f t="shared" ref="R41:S41" si="32">R37-R$38-R$39</f>
        <v>392.25577666806203</v>
      </c>
      <c r="S41" s="31">
        <f t="shared" si="32"/>
        <v>252.89106832038391</v>
      </c>
      <c r="T41" s="34"/>
    </row>
    <row r="42" spans="2:20" x14ac:dyDescent="0.3">
      <c r="C42" s="23"/>
      <c r="D42" s="33"/>
      <c r="E42" s="53"/>
      <c r="F42" s="53"/>
      <c r="G42" s="53"/>
      <c r="H42" s="53"/>
      <c r="I42" s="53"/>
      <c r="J42" s="53"/>
      <c r="K42" s="53"/>
      <c r="L42" s="53"/>
      <c r="M42" s="53"/>
      <c r="N42" s="53"/>
      <c r="O42" s="53"/>
      <c r="P42" s="53"/>
      <c r="Q42" s="41"/>
      <c r="R42" s="41"/>
      <c r="S42" s="41"/>
      <c r="T42" s="34"/>
    </row>
    <row r="43" spans="2:20" x14ac:dyDescent="0.3">
      <c r="B43" s="23" t="s">
        <v>159</v>
      </c>
      <c r="C43" s="23"/>
      <c r="D43" s="33"/>
      <c r="E43" s="53"/>
      <c r="F43" s="53"/>
      <c r="G43" s="53"/>
      <c r="H43" s="53"/>
      <c r="I43" s="53"/>
      <c r="J43" s="53"/>
      <c r="K43" s="53"/>
      <c r="L43" s="53"/>
      <c r="M43" s="53"/>
      <c r="N43" s="53"/>
      <c r="O43" s="53"/>
      <c r="P43" s="53"/>
      <c r="Q43" s="41"/>
      <c r="R43" s="41"/>
      <c r="S43" s="41"/>
      <c r="T43" s="34"/>
    </row>
    <row r="44" spans="2:20" x14ac:dyDescent="0.3">
      <c r="C44" s="23"/>
      <c r="D44" s="33"/>
      <c r="E44" s="53"/>
      <c r="F44" s="53"/>
      <c r="G44" s="53"/>
      <c r="H44" s="53"/>
      <c r="I44" s="53"/>
      <c r="J44" s="53"/>
      <c r="K44" s="53"/>
      <c r="L44" s="53"/>
      <c r="M44" s="53"/>
      <c r="N44" s="53"/>
      <c r="O44" s="53"/>
      <c r="P44" s="53"/>
      <c r="Q44" s="41"/>
      <c r="R44" s="41"/>
      <c r="S44" s="41"/>
      <c r="T44" s="34"/>
    </row>
    <row r="45" spans="2:20" x14ac:dyDescent="0.3">
      <c r="C45" s="3" t="s">
        <v>99</v>
      </c>
      <c r="D45" s="28">
        <f>'Input Data'!B224</f>
        <v>28.848448355987816</v>
      </c>
      <c r="E45" s="53"/>
      <c r="F45" s="53"/>
      <c r="G45" s="53"/>
      <c r="H45" s="53"/>
      <c r="I45" s="53"/>
      <c r="J45" s="53"/>
      <c r="K45" s="53"/>
      <c r="L45" s="53"/>
      <c r="M45" s="53"/>
      <c r="N45" s="53"/>
      <c r="O45" s="53"/>
      <c r="P45" s="53"/>
      <c r="Q45" s="41"/>
      <c r="R45" s="41"/>
      <c r="S45" s="41"/>
      <c r="T45" s="34"/>
    </row>
    <row r="46" spans="2:20" x14ac:dyDescent="0.3">
      <c r="C46" s="23"/>
      <c r="D46" s="33"/>
      <c r="E46" s="53"/>
      <c r="F46" s="53"/>
      <c r="G46" s="53"/>
      <c r="H46" s="53"/>
      <c r="I46" s="53"/>
      <c r="J46" s="53"/>
      <c r="K46" s="53"/>
      <c r="L46" s="53"/>
      <c r="M46" s="53"/>
      <c r="N46" s="53"/>
      <c r="O46" s="53"/>
      <c r="P46" s="53"/>
      <c r="Q46" s="41"/>
      <c r="R46" s="41"/>
      <c r="S46" s="41"/>
      <c r="T46" s="34"/>
    </row>
    <row r="47" spans="2:20" x14ac:dyDescent="0.3">
      <c r="C47" s="23"/>
      <c r="D47" s="28" t="s">
        <v>89</v>
      </c>
      <c r="E47" s="28" t="s">
        <v>90</v>
      </c>
      <c r="F47" s="28" t="s">
        <v>165</v>
      </c>
      <c r="G47" s="53"/>
      <c r="H47" s="53"/>
      <c r="I47" s="53"/>
      <c r="J47" s="53"/>
      <c r="K47" s="53"/>
      <c r="L47" s="53"/>
      <c r="M47" s="53"/>
      <c r="N47" s="53"/>
      <c r="O47" s="53"/>
      <c r="P47" s="53"/>
      <c r="Q47" s="41"/>
      <c r="R47" s="41"/>
      <c r="S47" s="41"/>
      <c r="T47" s="34"/>
    </row>
    <row r="48" spans="2:20" x14ac:dyDescent="0.3">
      <c r="C48" s="3" t="s">
        <v>108</v>
      </c>
      <c r="D48" s="31">
        <f>Q40</f>
        <v>600.75617445802345</v>
      </c>
      <c r="E48" s="30">
        <f t="shared" ref="E48:F49" si="33">R40</f>
        <v>542.71206080899128</v>
      </c>
      <c r="F48" s="30">
        <f t="shared" si="33"/>
        <v>521.88043081740784</v>
      </c>
      <c r="G48" s="53"/>
      <c r="H48" s="53"/>
      <c r="I48" s="53"/>
      <c r="J48" s="53"/>
      <c r="K48" s="53"/>
      <c r="L48" s="53"/>
      <c r="M48" s="53"/>
      <c r="N48" s="53"/>
      <c r="O48" s="53"/>
      <c r="P48" s="53"/>
      <c r="Q48" s="41"/>
      <c r="R48" s="41"/>
      <c r="S48" s="41"/>
      <c r="T48" s="34"/>
    </row>
    <row r="49" spans="2:20" x14ac:dyDescent="0.3">
      <c r="C49" s="3" t="s">
        <v>112</v>
      </c>
      <c r="D49" s="31">
        <f>Q41</f>
        <v>600.75617445802345</v>
      </c>
      <c r="E49" s="30">
        <f t="shared" si="33"/>
        <v>392.25577666806203</v>
      </c>
      <c r="F49" s="30">
        <f t="shared" si="33"/>
        <v>252.89106832038391</v>
      </c>
      <c r="G49" s="53"/>
      <c r="H49" s="53"/>
      <c r="I49" s="53"/>
      <c r="J49" s="53"/>
      <c r="K49" s="53"/>
      <c r="L49" s="53"/>
      <c r="M49" s="53"/>
      <c r="N49" s="53"/>
      <c r="O49" s="53"/>
      <c r="P49" s="53"/>
      <c r="Q49" s="41"/>
      <c r="R49" s="41"/>
      <c r="S49" s="41"/>
      <c r="T49" s="34"/>
    </row>
    <row r="50" spans="2:20" x14ac:dyDescent="0.3">
      <c r="C50" s="3" t="s">
        <v>160</v>
      </c>
      <c r="D50" s="31">
        <f>'Input Data'!B152</f>
        <v>91.738506813879454</v>
      </c>
      <c r="E50" s="30">
        <f>'Input Data'!C152</f>
        <v>147.35443854728277</v>
      </c>
      <c r="F50" s="30">
        <f>'Input Data'!D152</f>
        <v>80.949598712808893</v>
      </c>
      <c r="G50" s="53"/>
      <c r="H50" s="53"/>
      <c r="I50" s="53"/>
      <c r="J50" s="53"/>
      <c r="K50" s="53"/>
      <c r="L50" s="53"/>
      <c r="M50" s="53"/>
      <c r="N50" s="53"/>
      <c r="O50" s="53"/>
      <c r="P50" s="53"/>
      <c r="Q50" s="41"/>
      <c r="R50" s="41"/>
      <c r="S50" s="41"/>
      <c r="T50" s="34"/>
    </row>
    <row r="51" spans="2:20" x14ac:dyDescent="0.3">
      <c r="C51" s="3" t="s">
        <v>126</v>
      </c>
      <c r="D51" s="31">
        <f>D48-D$50-$D$45</f>
        <v>480.16921928815617</v>
      </c>
      <c r="E51" s="30">
        <f t="shared" ref="E51:F52" si="34">E48-E$50-$D$45</f>
        <v>366.50917390572067</v>
      </c>
      <c r="F51" s="30">
        <f t="shared" si="34"/>
        <v>412.08238374861111</v>
      </c>
      <c r="G51" s="53"/>
      <c r="H51" s="53"/>
      <c r="I51" s="53"/>
      <c r="J51" s="53"/>
      <c r="K51" s="53"/>
      <c r="L51" s="53"/>
      <c r="M51" s="53"/>
      <c r="N51" s="53"/>
      <c r="O51" s="53"/>
      <c r="P51" s="53"/>
      <c r="Q51" s="41"/>
      <c r="R51" s="41"/>
      <c r="S51" s="41"/>
      <c r="T51" s="34"/>
    </row>
    <row r="52" spans="2:20" x14ac:dyDescent="0.3">
      <c r="C52" s="3" t="s">
        <v>127</v>
      </c>
      <c r="D52" s="31">
        <f>D49-D$50-$D$45</f>
        <v>480.16921928815617</v>
      </c>
      <c r="E52" s="30">
        <f t="shared" si="34"/>
        <v>216.05288976479144</v>
      </c>
      <c r="F52" s="30">
        <f>F49-F$50-$D$45</f>
        <v>143.0930212515872</v>
      </c>
      <c r="G52" s="53"/>
      <c r="H52" s="53"/>
      <c r="I52" s="53"/>
      <c r="J52" s="53"/>
      <c r="K52" s="53"/>
      <c r="L52" s="53"/>
      <c r="M52" s="53"/>
      <c r="N52" s="53"/>
      <c r="O52" s="53"/>
      <c r="P52" s="53"/>
      <c r="Q52" s="41"/>
      <c r="R52" s="41"/>
      <c r="S52" s="41"/>
      <c r="T52" s="34"/>
    </row>
    <row r="53" spans="2:20" x14ac:dyDescent="0.3">
      <c r="C53" s="23"/>
      <c r="D53" s="33"/>
      <c r="E53" s="53"/>
      <c r="F53" s="53"/>
      <c r="G53" s="53"/>
      <c r="H53" s="53"/>
      <c r="I53" s="53"/>
      <c r="J53" s="53"/>
      <c r="K53" s="53"/>
      <c r="L53" s="53"/>
      <c r="M53" s="53"/>
      <c r="N53" s="53"/>
      <c r="O53" s="53"/>
      <c r="P53" s="53"/>
      <c r="Q53" s="41"/>
      <c r="R53" s="41"/>
      <c r="S53" s="41"/>
      <c r="T53" s="34"/>
    </row>
    <row r="54" spans="2:20" x14ac:dyDescent="0.3">
      <c r="B54" s="23" t="s">
        <v>117</v>
      </c>
      <c r="C54" s="23"/>
      <c r="D54" s="33"/>
      <c r="E54" s="53"/>
      <c r="F54" s="53"/>
      <c r="G54" s="53"/>
      <c r="H54" s="53"/>
      <c r="I54" s="53"/>
      <c r="J54" s="53"/>
      <c r="K54" s="53"/>
      <c r="L54" s="53"/>
      <c r="M54" s="53"/>
      <c r="N54" s="53"/>
      <c r="O54" s="53"/>
      <c r="P54" s="53"/>
      <c r="Q54" s="41"/>
      <c r="R54" s="41"/>
      <c r="S54" s="41"/>
      <c r="T54" s="34"/>
    </row>
    <row r="55" spans="2:20" x14ac:dyDescent="0.3">
      <c r="C55" s="23"/>
      <c r="D55" s="33"/>
      <c r="E55" s="53"/>
      <c r="F55" s="53"/>
      <c r="G55" s="53"/>
      <c r="H55" s="53"/>
      <c r="I55" s="53"/>
      <c r="J55" s="53"/>
      <c r="K55" s="53"/>
      <c r="L55" s="53"/>
      <c r="M55" s="53"/>
      <c r="N55" s="53"/>
      <c r="O55" s="53"/>
      <c r="P55" s="53"/>
      <c r="Q55" s="41"/>
      <c r="R55" s="41"/>
      <c r="S55" s="41"/>
      <c r="T55" s="34"/>
    </row>
    <row r="56" spans="2:20" x14ac:dyDescent="0.3">
      <c r="C56" s="3" t="s">
        <v>100</v>
      </c>
      <c r="D56" s="43">
        <f>'Input Data'!B84</f>
        <v>0.98599996489091446</v>
      </c>
      <c r="E56" s="53"/>
      <c r="F56" s="53"/>
      <c r="G56" s="53"/>
      <c r="H56" s="53"/>
      <c r="I56" s="53"/>
      <c r="J56" s="53"/>
      <c r="K56" s="53"/>
      <c r="L56" s="53"/>
      <c r="M56" s="53"/>
      <c r="N56" s="53"/>
      <c r="O56" s="53"/>
      <c r="P56" s="53"/>
      <c r="Q56" s="41"/>
      <c r="R56" s="41"/>
      <c r="S56" s="41"/>
      <c r="T56" s="34"/>
    </row>
    <row r="57" spans="2:20" x14ac:dyDescent="0.3">
      <c r="C57" s="3" t="s">
        <v>128</v>
      </c>
      <c r="D57" s="44">
        <f>'Input Data'!B177</f>
        <v>0.92907801418439717</v>
      </c>
      <c r="E57" s="53"/>
      <c r="F57" s="53"/>
      <c r="G57" s="53"/>
      <c r="H57" s="53"/>
      <c r="I57" s="53"/>
      <c r="J57" s="53"/>
      <c r="K57" s="53"/>
      <c r="L57" s="53"/>
      <c r="M57" s="53"/>
      <c r="N57" s="53"/>
      <c r="O57" s="53"/>
      <c r="P57" s="53"/>
      <c r="Q57" s="41"/>
      <c r="R57" s="41"/>
      <c r="S57" s="41"/>
      <c r="T57" s="34"/>
    </row>
    <row r="58" spans="2:20" x14ac:dyDescent="0.3">
      <c r="C58" s="3" t="s">
        <v>129</v>
      </c>
      <c r="D58" s="44">
        <f>'Input Data'!B201</f>
        <v>0.70488434259792632</v>
      </c>
      <c r="E58" s="53"/>
      <c r="F58" s="53"/>
      <c r="G58" s="53"/>
      <c r="H58" s="53"/>
      <c r="I58" s="53"/>
      <c r="J58" s="53"/>
      <c r="K58" s="53"/>
      <c r="L58" s="53"/>
      <c r="M58" s="53"/>
      <c r="N58" s="53"/>
      <c r="O58" s="53"/>
      <c r="P58" s="53"/>
      <c r="Q58" s="41"/>
      <c r="R58" s="41"/>
      <c r="S58" s="41"/>
      <c r="T58" s="34"/>
    </row>
    <row r="59" spans="2:20" x14ac:dyDescent="0.3">
      <c r="C59" s="23"/>
      <c r="D59" s="33"/>
      <c r="E59" s="53"/>
      <c r="F59" s="53"/>
      <c r="G59" s="53"/>
      <c r="H59" s="53"/>
      <c r="I59" s="53"/>
      <c r="J59" s="53"/>
      <c r="K59" s="53"/>
      <c r="L59" s="53"/>
      <c r="M59" s="53"/>
      <c r="N59" s="53"/>
      <c r="O59" s="53"/>
      <c r="P59" s="53"/>
      <c r="Q59" s="41"/>
      <c r="R59" s="41"/>
      <c r="S59" s="41"/>
      <c r="T59" s="34"/>
    </row>
    <row r="60" spans="2:20" x14ac:dyDescent="0.3">
      <c r="C60" s="3" t="s">
        <v>101</v>
      </c>
      <c r="D60" s="28" t="s">
        <v>165</v>
      </c>
      <c r="E60" s="53"/>
      <c r="F60" s="53"/>
      <c r="G60" s="53"/>
      <c r="H60" s="53"/>
      <c r="I60" s="53"/>
      <c r="J60" s="53"/>
      <c r="K60" s="53"/>
      <c r="L60" s="53"/>
      <c r="M60" s="53"/>
      <c r="N60" s="53"/>
      <c r="O60" s="53"/>
      <c r="P60" s="53"/>
      <c r="Q60" s="41"/>
      <c r="R60" s="41"/>
      <c r="S60" s="41"/>
      <c r="T60" s="34"/>
    </row>
    <row r="61" spans="2:20" x14ac:dyDescent="0.3">
      <c r="C61" s="3" t="s">
        <v>118</v>
      </c>
      <c r="D61" s="28" t="s">
        <v>90</v>
      </c>
      <c r="E61" s="53"/>
      <c r="F61" s="53"/>
      <c r="G61" s="53"/>
      <c r="H61" s="53"/>
      <c r="I61" s="53"/>
      <c r="J61" s="53"/>
      <c r="K61" s="53"/>
      <c r="L61" s="53"/>
      <c r="M61" s="53"/>
      <c r="N61" s="53"/>
      <c r="O61" s="53"/>
      <c r="P61" s="53"/>
      <c r="Q61" s="41"/>
      <c r="R61" s="41"/>
      <c r="S61" s="41"/>
      <c r="T61" s="34"/>
    </row>
    <row r="62" spans="2:20" x14ac:dyDescent="0.3">
      <c r="C62" s="3" t="s">
        <v>130</v>
      </c>
      <c r="D62" s="31">
        <f>F51/D$56/D$57/D$58</f>
        <v>638.17105567968531</v>
      </c>
      <c r="E62" s="53"/>
      <c r="F62" s="53"/>
      <c r="G62" s="53"/>
      <c r="H62" s="53"/>
      <c r="I62" s="53"/>
      <c r="J62" s="53"/>
      <c r="K62" s="53"/>
      <c r="L62" s="53"/>
      <c r="M62" s="53"/>
      <c r="N62" s="53"/>
      <c r="O62" s="53"/>
      <c r="P62" s="53"/>
      <c r="Q62" s="41"/>
      <c r="R62" s="41"/>
      <c r="S62" s="41"/>
      <c r="T62" s="34"/>
    </row>
    <row r="63" spans="2:20" x14ac:dyDescent="0.3">
      <c r="C63" s="3" t="s">
        <v>131</v>
      </c>
      <c r="D63" s="31">
        <f>F52/D$56/D$57/D$58</f>
        <v>221.60089349567792</v>
      </c>
      <c r="E63" s="53"/>
      <c r="F63" s="53"/>
      <c r="G63" s="53"/>
      <c r="H63" s="53"/>
      <c r="I63" s="53"/>
      <c r="J63" s="53"/>
      <c r="K63" s="53"/>
      <c r="L63" s="53"/>
      <c r="M63" s="53"/>
      <c r="N63" s="53"/>
      <c r="O63" s="53"/>
      <c r="P63" s="53"/>
      <c r="Q63" s="41"/>
      <c r="R63" s="41"/>
      <c r="S63" s="41"/>
      <c r="T63" s="34"/>
    </row>
    <row r="64" spans="2:20" ht="14.5" x14ac:dyDescent="0.35">
      <c r="C64" s="3" t="s">
        <v>31</v>
      </c>
      <c r="D64" s="31">
        <f>D63-D62</f>
        <v>-416.57016218400736</v>
      </c>
      <c r="E64" s="60" t="s">
        <v>174</v>
      </c>
      <c r="F64" s="53"/>
      <c r="G64" s="53"/>
      <c r="H64" s="53"/>
      <c r="I64" s="53"/>
      <c r="J64" s="53"/>
      <c r="K64" s="53"/>
      <c r="L64" s="53"/>
      <c r="M64" s="53"/>
      <c r="N64" s="53"/>
      <c r="O64" s="53"/>
      <c r="P64" s="53"/>
      <c r="Q64" s="41"/>
      <c r="R64" s="41"/>
      <c r="S64" s="41"/>
      <c r="T64" s="34"/>
    </row>
    <row r="65" spans="2:20" x14ac:dyDescent="0.3">
      <c r="C65" s="23"/>
      <c r="D65" s="33"/>
      <c r="E65" s="53"/>
      <c r="F65" s="53"/>
      <c r="G65" s="53"/>
      <c r="H65" s="53"/>
      <c r="I65" s="53"/>
      <c r="J65" s="53"/>
      <c r="K65" s="53"/>
      <c r="L65" s="53"/>
      <c r="M65" s="53"/>
      <c r="N65" s="53"/>
      <c r="O65" s="53"/>
      <c r="P65" s="53"/>
      <c r="Q65" s="41"/>
      <c r="R65" s="41"/>
      <c r="S65" s="41"/>
      <c r="T65" s="34"/>
    </row>
    <row r="66" spans="2:20" x14ac:dyDescent="0.3">
      <c r="B66" s="23" t="s">
        <v>119</v>
      </c>
      <c r="C66" s="23"/>
      <c r="D66" s="33"/>
      <c r="E66" s="53"/>
      <c r="F66" s="53"/>
      <c r="G66" s="53"/>
      <c r="H66" s="53"/>
      <c r="I66" s="53"/>
      <c r="J66" s="53"/>
      <c r="K66" s="53"/>
      <c r="L66" s="53"/>
      <c r="M66" s="53"/>
      <c r="N66" s="53"/>
      <c r="O66" s="53"/>
      <c r="P66" s="53"/>
      <c r="Q66" s="41"/>
      <c r="R66" s="41"/>
      <c r="S66" s="41"/>
      <c r="T66" s="34"/>
    </row>
    <row r="67" spans="2:20" x14ac:dyDescent="0.3">
      <c r="B67" s="23" t="s">
        <v>175</v>
      </c>
      <c r="C67" s="23"/>
      <c r="D67" s="33"/>
      <c r="E67" s="53"/>
      <c r="F67" s="53"/>
      <c r="G67" s="53"/>
      <c r="H67" s="53"/>
      <c r="I67" s="53"/>
      <c r="J67" s="53"/>
      <c r="K67" s="53"/>
      <c r="L67" s="53"/>
      <c r="M67" s="53"/>
      <c r="N67" s="53"/>
      <c r="O67" s="53"/>
      <c r="P67" s="53"/>
      <c r="Q67" s="41"/>
      <c r="R67" s="41"/>
      <c r="S67" s="41"/>
      <c r="T67" s="34"/>
    </row>
    <row r="68" spans="2:20" x14ac:dyDescent="0.3">
      <c r="B68" s="23"/>
      <c r="C68" s="23"/>
      <c r="D68" s="33"/>
      <c r="E68" s="53"/>
      <c r="F68" s="53"/>
      <c r="G68" s="53"/>
      <c r="H68" s="53"/>
      <c r="I68" s="53"/>
      <c r="J68" s="53"/>
      <c r="K68" s="53"/>
      <c r="L68" s="53"/>
      <c r="M68" s="53"/>
      <c r="N68" s="53"/>
      <c r="O68" s="53"/>
      <c r="P68" s="53"/>
      <c r="Q68" s="41"/>
      <c r="R68" s="41"/>
      <c r="S68" s="41"/>
      <c r="T68" s="34"/>
    </row>
    <row r="69" spans="2:20" x14ac:dyDescent="0.3">
      <c r="C69" s="36"/>
      <c r="D69" s="29" t="str">
        <f>D61</f>
        <v>2024/25</v>
      </c>
      <c r="E69" s="53"/>
      <c r="F69" s="53"/>
      <c r="G69" s="53"/>
      <c r="H69" s="53"/>
      <c r="I69" s="53"/>
      <c r="J69" s="53"/>
      <c r="K69" s="53"/>
      <c r="L69" s="53"/>
      <c r="M69" s="53"/>
      <c r="N69" s="53"/>
      <c r="O69" s="53"/>
      <c r="P69" s="53"/>
      <c r="Q69" s="41"/>
      <c r="R69" s="41"/>
      <c r="S69" s="41"/>
      <c r="T69" s="34"/>
    </row>
    <row r="70" spans="2:20" x14ac:dyDescent="0.3">
      <c r="C70" s="25" t="s">
        <v>132</v>
      </c>
      <c r="D70" s="31">
        <f>MAX(D62:D63)</f>
        <v>638.17105567968531</v>
      </c>
    </row>
    <row r="72" spans="2:20" ht="14.5" x14ac:dyDescent="0.35">
      <c r="B72" s="76" t="s">
        <v>209</v>
      </c>
    </row>
  </sheetData>
  <phoneticPr fontId="15" type="noConversion"/>
  <hyperlinks>
    <hyperlink ref="B72" location="Contents!A1" display="Link to Contents page" xr:uid="{E7F09A3F-7854-4BFB-B77F-A8AD7707C687}"/>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2DA15-B424-4004-B6B9-8879C1BF4FAB}">
  <dimension ref="A1:V72"/>
  <sheetViews>
    <sheetView zoomScale="80" zoomScaleNormal="80" workbookViewId="0"/>
  </sheetViews>
  <sheetFormatPr defaultColWidth="9.08984375" defaultRowHeight="14" x14ac:dyDescent="0.3"/>
  <cols>
    <col min="1" max="1" width="6.26953125" style="24" customWidth="1"/>
    <col min="2" max="2" width="5.08984375" style="24" customWidth="1"/>
    <col min="3" max="3" width="81.1796875" style="24" customWidth="1"/>
    <col min="4" max="5" width="10.90625" style="24" customWidth="1"/>
    <col min="6" max="19" width="10.81640625" style="24" customWidth="1"/>
    <col min="20" max="20" width="9.90625" style="24" bestFit="1" customWidth="1"/>
    <col min="21" max="16384" width="9.08984375" style="24"/>
  </cols>
  <sheetData>
    <row r="1" spans="1:22" x14ac:dyDescent="0.3">
      <c r="A1" s="23" t="s">
        <v>116</v>
      </c>
    </row>
    <row r="2" spans="1:22" x14ac:dyDescent="0.3">
      <c r="A2" s="23" t="s">
        <v>161</v>
      </c>
    </row>
    <row r="3" spans="1:22" x14ac:dyDescent="0.3">
      <c r="A3" s="23"/>
    </row>
    <row r="4" spans="1:22" x14ac:dyDescent="0.3">
      <c r="B4" s="23" t="s">
        <v>105</v>
      </c>
    </row>
    <row r="6" spans="1:22" x14ac:dyDescent="0.3">
      <c r="C6" s="25" t="s">
        <v>121</v>
      </c>
      <c r="D6" s="26">
        <f>'Input Data'!B239</f>
        <v>5.5872279685214975E-3</v>
      </c>
    </row>
    <row r="8" spans="1:22" x14ac:dyDescent="0.3">
      <c r="C8" s="27"/>
      <c r="D8" s="28" t="s">
        <v>76</v>
      </c>
      <c r="E8" s="28" t="s">
        <v>77</v>
      </c>
      <c r="F8" s="28" t="s">
        <v>78</v>
      </c>
      <c r="G8" s="28" t="s">
        <v>79</v>
      </c>
      <c r="H8" s="28" t="s">
        <v>80</v>
      </c>
      <c r="I8" s="28" t="s">
        <v>81</v>
      </c>
      <c r="J8" s="28" t="s">
        <v>82</v>
      </c>
      <c r="K8" s="28" t="s">
        <v>83</v>
      </c>
      <c r="L8" s="28" t="s">
        <v>84</v>
      </c>
      <c r="M8" s="28" t="s">
        <v>85</v>
      </c>
      <c r="N8" s="28" t="s">
        <v>86</v>
      </c>
      <c r="O8" s="28" t="s">
        <v>87</v>
      </c>
      <c r="P8" s="28" t="s">
        <v>88</v>
      </c>
      <c r="Q8" s="28" t="s">
        <v>89</v>
      </c>
      <c r="R8" s="28" t="s">
        <v>90</v>
      </c>
      <c r="S8" s="28" t="s">
        <v>165</v>
      </c>
    </row>
    <row r="9" spans="1:22" x14ac:dyDescent="0.3">
      <c r="C9" s="25" t="s">
        <v>27</v>
      </c>
      <c r="D9" s="29">
        <f>'Input Data'!B20</f>
        <v>8708.1842085746575</v>
      </c>
      <c r="E9" s="30">
        <f>'Input Data'!C20</f>
        <v>8645.74372821611</v>
      </c>
      <c r="F9" s="30">
        <f>'Input Data'!D20</f>
        <v>8616.9663145847371</v>
      </c>
      <c r="G9" s="30">
        <f>'Input Data'!E20</f>
        <v>8451.0063652900117</v>
      </c>
      <c r="H9" s="30">
        <f>'Input Data'!F20</f>
        <v>8286.563183028913</v>
      </c>
      <c r="I9" s="30">
        <f>'Input Data'!G20</f>
        <v>7996.6100931253568</v>
      </c>
      <c r="J9" s="30">
        <f>'Input Data'!H20</f>
        <v>7753.5643156803189</v>
      </c>
      <c r="K9" s="30">
        <f>'Input Data'!I20</f>
        <v>7593.7663092190915</v>
      </c>
      <c r="L9" s="30">
        <f>'Input Data'!J20</f>
        <v>7625.3399058671921</v>
      </c>
      <c r="M9" s="30">
        <f>'Input Data'!K20</f>
        <v>7734.8812629253307</v>
      </c>
      <c r="N9" s="30">
        <f>'Input Data'!L20</f>
        <v>7833.571756572288</v>
      </c>
      <c r="O9" s="30">
        <f>'Input Data'!M20</f>
        <v>7825.9834372178266</v>
      </c>
      <c r="P9" s="30">
        <f>'Input Data'!N20</f>
        <v>7913.8350735967715</v>
      </c>
      <c r="Q9" s="31">
        <f>'Input Data'!O20</f>
        <v>7982.2418510694542</v>
      </c>
      <c r="R9" s="31">
        <f>'Input Data'!P20</f>
        <v>7989.7422374390435</v>
      </c>
      <c r="S9" s="31">
        <f>'Input Data'!Q20</f>
        <v>7990.8312152728295</v>
      </c>
      <c r="U9" s="32"/>
    </row>
    <row r="10" spans="1:22" x14ac:dyDescent="0.3">
      <c r="C10" s="25" t="s">
        <v>26</v>
      </c>
      <c r="D10" s="29">
        <f>D9</f>
        <v>8708.1842085746575</v>
      </c>
      <c r="E10" s="30">
        <f t="shared" ref="E10:O10" si="0">E9</f>
        <v>8645.74372821611</v>
      </c>
      <c r="F10" s="30">
        <f t="shared" si="0"/>
        <v>8616.9663145847371</v>
      </c>
      <c r="G10" s="30">
        <f t="shared" si="0"/>
        <v>8451.0063652900117</v>
      </c>
      <c r="H10" s="30">
        <f t="shared" si="0"/>
        <v>8286.563183028913</v>
      </c>
      <c r="I10" s="30">
        <f t="shared" si="0"/>
        <v>7996.6100931253568</v>
      </c>
      <c r="J10" s="30">
        <f t="shared" si="0"/>
        <v>7753.5643156803189</v>
      </c>
      <c r="K10" s="30">
        <f t="shared" si="0"/>
        <v>7593.7663092190915</v>
      </c>
      <c r="L10" s="30">
        <f t="shared" si="0"/>
        <v>7625.3399058671921</v>
      </c>
      <c r="M10" s="30">
        <f t="shared" si="0"/>
        <v>7734.8812629253307</v>
      </c>
      <c r="N10" s="30">
        <f t="shared" si="0"/>
        <v>7833.571756572288</v>
      </c>
      <c r="O10" s="30">
        <f t="shared" si="0"/>
        <v>7825.9834372178266</v>
      </c>
      <c r="P10" s="30">
        <f t="shared" ref="P10" si="1">P9</f>
        <v>7913.8350735967715</v>
      </c>
      <c r="Q10" s="31">
        <f>'Input Data'!B280</f>
        <v>7825.3144372472379</v>
      </c>
      <c r="R10" s="31">
        <f>'Input Data'!C280</f>
        <v>7673.4041429846702</v>
      </c>
      <c r="S10" s="31"/>
      <c r="U10" s="32"/>
    </row>
    <row r="11" spans="1:22" x14ac:dyDescent="0.3">
      <c r="C11" s="3" t="s">
        <v>28</v>
      </c>
      <c r="D11" s="29"/>
      <c r="E11" s="30"/>
      <c r="F11" s="30"/>
      <c r="G11" s="30"/>
      <c r="H11" s="30"/>
      <c r="I11" s="30"/>
      <c r="J11" s="30"/>
      <c r="K11" s="30"/>
      <c r="L11" s="30"/>
      <c r="M11" s="30"/>
      <c r="N11" s="30"/>
      <c r="O11" s="30"/>
      <c r="P11" s="30"/>
      <c r="Q11" s="31">
        <f>Q10-Q9</f>
        <v>-156.92741382221629</v>
      </c>
      <c r="R11" s="31">
        <f>R10-R9</f>
        <v>-316.33809445437328</v>
      </c>
      <c r="S11" s="31"/>
      <c r="U11" s="32"/>
    </row>
    <row r="12" spans="1:22" x14ac:dyDescent="0.3">
      <c r="D12" s="33"/>
      <c r="E12" s="34"/>
      <c r="F12" s="34"/>
      <c r="G12" s="34"/>
      <c r="H12" s="34"/>
      <c r="I12" s="34"/>
      <c r="J12" s="34"/>
      <c r="K12" s="34"/>
      <c r="L12" s="34"/>
      <c r="M12" s="34"/>
      <c r="N12" s="34"/>
      <c r="O12" s="34"/>
      <c r="P12" s="34"/>
      <c r="Q12" s="35"/>
      <c r="R12" s="35"/>
      <c r="S12" s="35"/>
    </row>
    <row r="13" spans="1:22" x14ac:dyDescent="0.3">
      <c r="B13" s="23" t="s">
        <v>133</v>
      </c>
      <c r="D13" s="33"/>
      <c r="E13" s="34"/>
      <c r="F13" s="34"/>
      <c r="G13" s="34"/>
      <c r="H13" s="34"/>
      <c r="I13" s="34"/>
      <c r="J13" s="34"/>
      <c r="K13" s="34"/>
      <c r="L13" s="34"/>
      <c r="M13" s="34"/>
      <c r="N13" s="34"/>
      <c r="O13" s="34"/>
      <c r="P13" s="34"/>
      <c r="Q13" s="35"/>
      <c r="R13" s="35"/>
      <c r="S13" s="35"/>
    </row>
    <row r="14" spans="1:22" x14ac:dyDescent="0.3">
      <c r="B14" s="23" t="s">
        <v>113</v>
      </c>
      <c r="U14" s="32"/>
      <c r="V14" s="32"/>
    </row>
    <row r="15" spans="1:22" x14ac:dyDescent="0.3">
      <c r="B15" s="23"/>
      <c r="U15" s="32"/>
      <c r="V15" s="32"/>
    </row>
    <row r="16" spans="1:22" x14ac:dyDescent="0.3">
      <c r="C16" s="27"/>
      <c r="D16" s="36" t="s">
        <v>76</v>
      </c>
      <c r="E16" s="36" t="s">
        <v>77</v>
      </c>
      <c r="F16" s="36" t="s">
        <v>78</v>
      </c>
      <c r="G16" s="36" t="s">
        <v>79</v>
      </c>
      <c r="H16" s="36" t="s">
        <v>80</v>
      </c>
      <c r="I16" s="36" t="s">
        <v>81</v>
      </c>
      <c r="J16" s="36" t="s">
        <v>82</v>
      </c>
      <c r="K16" s="36" t="s">
        <v>83</v>
      </c>
      <c r="L16" s="36" t="s">
        <v>84</v>
      </c>
      <c r="M16" s="36" t="s">
        <v>85</v>
      </c>
      <c r="N16" s="36" t="s">
        <v>86</v>
      </c>
      <c r="O16" s="36" t="s">
        <v>87</v>
      </c>
      <c r="P16" s="28" t="s">
        <v>88</v>
      </c>
      <c r="Q16" s="28" t="s">
        <v>89</v>
      </c>
      <c r="R16" s="28" t="s">
        <v>90</v>
      </c>
      <c r="S16" s="28" t="s">
        <v>165</v>
      </c>
    </row>
    <row r="17" spans="2:20" x14ac:dyDescent="0.3">
      <c r="C17" s="3" t="s">
        <v>106</v>
      </c>
      <c r="D17" s="37"/>
      <c r="E17" s="30">
        <f>E21+E24</f>
        <v>842.91732317492244</v>
      </c>
      <c r="F17" s="30">
        <f t="shared" ref="F17:O18" si="2">F21+F24</f>
        <v>735.11966874426548</v>
      </c>
      <c r="G17" s="30">
        <f t="shared" si="2"/>
        <v>813.07385772011321</v>
      </c>
      <c r="H17" s="30">
        <f t="shared" si="2"/>
        <v>762.69080812997902</v>
      </c>
      <c r="I17" s="30">
        <f t="shared" si="2"/>
        <v>901.18514160622385</v>
      </c>
      <c r="J17" s="30">
        <f t="shared" si="2"/>
        <v>850.35599983667305</v>
      </c>
      <c r="K17" s="30">
        <f t="shared" si="2"/>
        <v>756.56818937301523</v>
      </c>
      <c r="L17" s="30">
        <f t="shared" si="2"/>
        <v>684.17326495373879</v>
      </c>
      <c r="M17" s="30">
        <f t="shared" si="2"/>
        <v>650.02802558986298</v>
      </c>
      <c r="N17" s="30">
        <f t="shared" si="2"/>
        <v>576.97916756702489</v>
      </c>
      <c r="O17" s="30">
        <f t="shared" si="2"/>
        <v>622.86631636228492</v>
      </c>
      <c r="P17" s="30">
        <f t="shared" ref="P17:Q17" si="3">P21+P24</f>
        <v>736.71982718415813</v>
      </c>
      <c r="Q17" s="31">
        <f t="shared" si="3"/>
        <v>742.78219618101002</v>
      </c>
      <c r="R17" s="31">
        <f t="shared" ref="R17:S17" si="4">R21+R24</f>
        <v>727.13958320817324</v>
      </c>
      <c r="S17" s="31">
        <f t="shared" si="4"/>
        <v>720.646180052197</v>
      </c>
    </row>
    <row r="18" spans="2:20" x14ac:dyDescent="0.3">
      <c r="C18" s="3" t="s">
        <v>110</v>
      </c>
      <c r="D18" s="37"/>
      <c r="E18" s="30">
        <f>E22+E25</f>
        <v>842.91732317492244</v>
      </c>
      <c r="F18" s="30">
        <f t="shared" si="2"/>
        <v>735.11966874426548</v>
      </c>
      <c r="G18" s="30">
        <f t="shared" si="2"/>
        <v>813.07385772011321</v>
      </c>
      <c r="H18" s="30">
        <f t="shared" si="2"/>
        <v>762.69080812997902</v>
      </c>
      <c r="I18" s="30">
        <f t="shared" si="2"/>
        <v>901.18514160622385</v>
      </c>
      <c r="J18" s="30">
        <f t="shared" si="2"/>
        <v>850.35599983667305</v>
      </c>
      <c r="K18" s="30">
        <f t="shared" si="2"/>
        <v>756.56818937301523</v>
      </c>
      <c r="L18" s="30">
        <f t="shared" si="2"/>
        <v>684.17326495373879</v>
      </c>
      <c r="M18" s="30">
        <f t="shared" si="2"/>
        <v>650.02802558986298</v>
      </c>
      <c r="N18" s="30">
        <f t="shared" si="2"/>
        <v>576.97916756702489</v>
      </c>
      <c r="O18" s="30">
        <f t="shared" si="2"/>
        <v>622.86631636228492</v>
      </c>
      <c r="P18" s="30">
        <f t="shared" ref="P18:Q18" si="5">P22+P25</f>
        <v>736.71982718415813</v>
      </c>
      <c r="Q18" s="31">
        <f t="shared" si="5"/>
        <v>742.78219618101002</v>
      </c>
      <c r="R18" s="31">
        <f t="shared" ref="R18:S18" si="6">R22+R25</f>
        <v>712.84433427815804</v>
      </c>
      <c r="S18" s="31">
        <f t="shared" si="6"/>
        <v>692.11361509593303</v>
      </c>
    </row>
    <row r="19" spans="2:20" x14ac:dyDescent="0.3">
      <c r="C19" s="3" t="s">
        <v>149</v>
      </c>
      <c r="D19" s="38"/>
      <c r="E19" s="39"/>
      <c r="F19" s="39"/>
      <c r="G19" s="39"/>
      <c r="H19" s="39"/>
      <c r="I19" s="39"/>
      <c r="J19" s="39"/>
      <c r="K19" s="39"/>
      <c r="L19" s="39"/>
      <c r="M19" s="39"/>
      <c r="N19" s="39"/>
      <c r="O19" s="39"/>
      <c r="P19" s="39"/>
      <c r="Q19" s="31">
        <f t="shared" ref="Q19" si="7">Q18-Q17</f>
        <v>0</v>
      </c>
      <c r="R19" s="31">
        <f t="shared" ref="R19:S19" si="8">R18-R17</f>
        <v>-14.295248930015191</v>
      </c>
      <c r="S19" s="31">
        <f t="shared" si="8"/>
        <v>-28.532564956263968</v>
      </c>
    </row>
    <row r="20" spans="2:20" x14ac:dyDescent="0.3">
      <c r="C20" s="25" t="s">
        <v>24</v>
      </c>
      <c r="D20" s="26"/>
      <c r="E20" s="45">
        <f>'Input Data'!B46</f>
        <v>6.6149899956893243E-2</v>
      </c>
      <c r="F20" s="45">
        <f>'Input Data'!C46</f>
        <v>6.0327536027860437E-2</v>
      </c>
      <c r="G20" s="45">
        <f>'Input Data'!D46</f>
        <v>6.3731927661988985E-2</v>
      </c>
      <c r="H20" s="45">
        <f>'Input Data'!E46</f>
        <v>6.6656206938754362E-2</v>
      </c>
      <c r="I20" s="45">
        <f>'Input Data'!F46</f>
        <v>8.2560986093165978E-2</v>
      </c>
      <c r="J20" s="45">
        <f>'Input Data'!G46</f>
        <v>8.5830661119281851E-2</v>
      </c>
      <c r="K20" s="45">
        <f>'Input Data'!H46</f>
        <v>7.8505503693841683E-2</v>
      </c>
      <c r="L20" s="45">
        <f>'Input Data'!I46</f>
        <v>7.4348214777820248E-2</v>
      </c>
      <c r="M20" s="45">
        <f>'Input Data'!J46</f>
        <v>6.8673159775101675E-2</v>
      </c>
      <c r="N20" s="45">
        <f>'Input Data'!K46</f>
        <v>5.9481267049207184E-2</v>
      </c>
      <c r="O20" s="45">
        <f>'Input Data'!L46</f>
        <v>5.9280269017481436E-2</v>
      </c>
      <c r="P20" s="45">
        <f>'Input Data'!M46</f>
        <v>7.4937759384212779E-2</v>
      </c>
      <c r="Q20" s="46">
        <f>'Input Data'!N46</f>
        <v>7.3984147200638756E-2</v>
      </c>
      <c r="R20" s="46">
        <f>'Input Data'!O46</f>
        <v>7.1410429063466702E-2</v>
      </c>
      <c r="S20" s="46">
        <f>'Input Data'!P46</f>
        <v>7.051121414637268E-2</v>
      </c>
    </row>
    <row r="21" spans="2:20" x14ac:dyDescent="0.3">
      <c r="C21" s="3" t="s">
        <v>150</v>
      </c>
      <c r="D21" s="37"/>
      <c r="E21" s="30">
        <f>E$20*D9</f>
        <v>576.04551420341113</v>
      </c>
      <c r="F21" s="30">
        <f t="shared" ref="F21:Q21" si="9">F20*E9</f>
        <v>521.57641625160579</v>
      </c>
      <c r="G21" s="30">
        <f t="shared" si="9"/>
        <v>549.17587382691033</v>
      </c>
      <c r="H21" s="30">
        <f t="shared" si="9"/>
        <v>563.31202912550134</v>
      </c>
      <c r="I21" s="30">
        <f t="shared" si="9"/>
        <v>684.14682771419132</v>
      </c>
      <c r="J21" s="30">
        <f t="shared" si="9"/>
        <v>686.35433100607133</v>
      </c>
      <c r="K21" s="30">
        <f t="shared" si="9"/>
        <v>608.69747202508029</v>
      </c>
      <c r="L21" s="30">
        <f t="shared" si="9"/>
        <v>564.58296853039633</v>
      </c>
      <c r="M21" s="30">
        <f t="shared" si="9"/>
        <v>523.65618569507649</v>
      </c>
      <c r="N21" s="30">
        <f t="shared" si="9"/>
        <v>460.08053799397055</v>
      </c>
      <c r="O21" s="30">
        <f t="shared" si="9"/>
        <v>464.37624109734986</v>
      </c>
      <c r="P21" s="30">
        <f t="shared" si="9"/>
        <v>586.46166376306394</v>
      </c>
      <c r="Q21" s="31">
        <f t="shared" si="9"/>
        <v>585.49833900656142</v>
      </c>
      <c r="R21" s="31">
        <f t="shared" ref="R21" si="10">R20*Q9</f>
        <v>570.01531547323043</v>
      </c>
      <c r="S21" s="31">
        <f t="shared" ref="S21" si="11">S20*R9</f>
        <v>563.36642587838321</v>
      </c>
    </row>
    <row r="22" spans="2:20" x14ac:dyDescent="0.3">
      <c r="C22" s="3" t="s">
        <v>151</v>
      </c>
      <c r="D22" s="37"/>
      <c r="E22" s="30">
        <f>E$20*D10</f>
        <v>576.04551420341113</v>
      </c>
      <c r="F22" s="30">
        <f t="shared" ref="F22:Q22" si="12">F$20*E10</f>
        <v>521.57641625160579</v>
      </c>
      <c r="G22" s="30">
        <f t="shared" si="12"/>
        <v>549.17587382691033</v>
      </c>
      <c r="H22" s="30">
        <f t="shared" si="12"/>
        <v>563.31202912550134</v>
      </c>
      <c r="I22" s="30">
        <f t="shared" si="12"/>
        <v>684.14682771419132</v>
      </c>
      <c r="J22" s="30">
        <f t="shared" si="12"/>
        <v>686.35433100607133</v>
      </c>
      <c r="K22" s="30">
        <f t="shared" si="12"/>
        <v>608.69747202508029</v>
      </c>
      <c r="L22" s="30">
        <f t="shared" si="12"/>
        <v>564.58296853039633</v>
      </c>
      <c r="M22" s="30">
        <f t="shared" si="12"/>
        <v>523.65618569507649</v>
      </c>
      <c r="N22" s="30">
        <f t="shared" si="12"/>
        <v>460.08053799397055</v>
      </c>
      <c r="O22" s="30">
        <f t="shared" si="12"/>
        <v>464.37624109734986</v>
      </c>
      <c r="P22" s="30">
        <f t="shared" si="12"/>
        <v>586.46166376306394</v>
      </c>
      <c r="Q22" s="31">
        <f t="shared" si="12"/>
        <v>585.49833900656142</v>
      </c>
      <c r="R22" s="31">
        <f t="shared" ref="R22" si="13">R$20*Q10</f>
        <v>558.80906152036573</v>
      </c>
      <c r="S22" s="31">
        <f t="shared" ref="S22" si="14">S$20*R10</f>
        <v>541.0610427576554</v>
      </c>
      <c r="T22" s="40"/>
    </row>
    <row r="23" spans="2:20" x14ac:dyDescent="0.3">
      <c r="C23" s="25" t="s">
        <v>29</v>
      </c>
      <c r="D23" s="26"/>
      <c r="E23" s="45">
        <f>'Input Data'!B71</f>
        <v>3.0646091375597175E-2</v>
      </c>
      <c r="F23" s="45">
        <f>'Input Data'!C71</f>
        <v>2.4699234583572413E-2</v>
      </c>
      <c r="G23" s="45">
        <f>'Input Data'!D71</f>
        <v>3.0625393468991471E-2</v>
      </c>
      <c r="H23" s="45">
        <f>'Input Data'!E71</f>
        <v>2.3592312014266908E-2</v>
      </c>
      <c r="I23" s="45">
        <f>'Input Data'!F71</f>
        <v>2.6191595852009242E-2</v>
      </c>
      <c r="J23" s="45">
        <f>'Input Data'!G71</f>
        <v>2.050889901104383E-2</v>
      </c>
      <c r="K23" s="45">
        <f>'Input Data'!H71</f>
        <v>1.9071321437147366E-2</v>
      </c>
      <c r="L23" s="45">
        <f>'Input Data'!I71</f>
        <v>1.5748482578158314E-2</v>
      </c>
      <c r="M23" s="45">
        <f>'Input Data'!J71</f>
        <v>1.6572617280647618E-2</v>
      </c>
      <c r="N23" s="45">
        <f>'Input Data'!K71</f>
        <v>1.5113176996442127E-2</v>
      </c>
      <c r="O23" s="45">
        <f>'Input Data'!L71</f>
        <v>2.0232159759303085E-2</v>
      </c>
      <c r="P23" s="45">
        <f>'Input Data'!M71</f>
        <v>1.9199908181061986E-2</v>
      </c>
      <c r="Q23" s="46">
        <f>'Input Data'!N71</f>
        <v>1.9874543215994064E-2</v>
      </c>
      <c r="R23" s="46">
        <f>'Input Data'!O71</f>
        <v>1.9684227898192713E-2</v>
      </c>
      <c r="S23" s="46">
        <f>'Input Data'!P71</f>
        <v>1.9685210048056158E-2</v>
      </c>
    </row>
    <row r="24" spans="2:20" x14ac:dyDescent="0.3">
      <c r="C24" s="3" t="s">
        <v>152</v>
      </c>
      <c r="D24" s="37"/>
      <c r="E24" s="30">
        <f>E$23*D9</f>
        <v>266.87180897151131</v>
      </c>
      <c r="F24" s="30">
        <f t="shared" ref="F24:Q24" si="15">F23*E9</f>
        <v>213.54325249265963</v>
      </c>
      <c r="G24" s="30">
        <f t="shared" si="15"/>
        <v>263.89798389320293</v>
      </c>
      <c r="H24" s="30">
        <f t="shared" si="15"/>
        <v>199.37877900447765</v>
      </c>
      <c r="I24" s="30">
        <f t="shared" si="15"/>
        <v>217.03831389203259</v>
      </c>
      <c r="J24" s="30">
        <f t="shared" si="15"/>
        <v>164.00166883060174</v>
      </c>
      <c r="K24" s="30">
        <f t="shared" si="15"/>
        <v>147.87071734793491</v>
      </c>
      <c r="L24" s="30">
        <f t="shared" si="15"/>
        <v>119.59029642334242</v>
      </c>
      <c r="M24" s="30">
        <f t="shared" si="15"/>
        <v>126.3718398947865</v>
      </c>
      <c r="N24" s="30">
        <f t="shared" si="15"/>
        <v>116.89862957305434</v>
      </c>
      <c r="O24" s="30">
        <f t="shared" si="15"/>
        <v>158.49007526493503</v>
      </c>
      <c r="P24" s="30">
        <f t="shared" si="15"/>
        <v>150.25816342109417</v>
      </c>
      <c r="Q24" s="31">
        <f t="shared" si="15"/>
        <v>157.2838571744486</v>
      </c>
      <c r="R24" s="31">
        <f t="shared" ref="R24" si="16">R23*Q9</f>
        <v>157.1242677349428</v>
      </c>
      <c r="S24" s="31">
        <f t="shared" ref="S24" si="17">S23*R9</f>
        <v>157.27975417381376</v>
      </c>
    </row>
    <row r="25" spans="2:20" x14ac:dyDescent="0.3">
      <c r="C25" s="3" t="s">
        <v>153</v>
      </c>
      <c r="D25" s="37"/>
      <c r="E25" s="30">
        <f>E$23*D10</f>
        <v>266.87180897151131</v>
      </c>
      <c r="F25" s="30">
        <f t="shared" ref="F25:Q25" si="18">F$23*E10</f>
        <v>213.54325249265963</v>
      </c>
      <c r="G25" s="30">
        <f t="shared" si="18"/>
        <v>263.89798389320293</v>
      </c>
      <c r="H25" s="30">
        <f t="shared" si="18"/>
        <v>199.37877900447765</v>
      </c>
      <c r="I25" s="30">
        <f t="shared" si="18"/>
        <v>217.03831389203259</v>
      </c>
      <c r="J25" s="30">
        <f t="shared" si="18"/>
        <v>164.00166883060174</v>
      </c>
      <c r="K25" s="30">
        <f t="shared" si="18"/>
        <v>147.87071734793491</v>
      </c>
      <c r="L25" s="30">
        <f t="shared" si="18"/>
        <v>119.59029642334242</v>
      </c>
      <c r="M25" s="30">
        <f t="shared" si="18"/>
        <v>126.3718398947865</v>
      </c>
      <c r="N25" s="30">
        <f t="shared" si="18"/>
        <v>116.89862957305434</v>
      </c>
      <c r="O25" s="30">
        <f t="shared" si="18"/>
        <v>158.49007526493503</v>
      </c>
      <c r="P25" s="30">
        <f t="shared" si="18"/>
        <v>150.25816342109417</v>
      </c>
      <c r="Q25" s="31">
        <f t="shared" si="18"/>
        <v>157.2838571744486</v>
      </c>
      <c r="R25" s="31">
        <f t="shared" ref="R25" si="19">R$23*Q10</f>
        <v>154.03527275779228</v>
      </c>
      <c r="S25" s="31">
        <f t="shared" ref="S25" si="20">S$23*R10</f>
        <v>151.05257233827757</v>
      </c>
    </row>
    <row r="26" spans="2:20" x14ac:dyDescent="0.3">
      <c r="D26" s="33"/>
      <c r="E26" s="34"/>
      <c r="F26" s="34"/>
      <c r="G26" s="34"/>
      <c r="H26" s="34"/>
      <c r="I26" s="34"/>
      <c r="J26" s="34"/>
      <c r="K26" s="34"/>
      <c r="L26" s="34"/>
      <c r="M26" s="34"/>
      <c r="N26" s="34"/>
      <c r="O26" s="34"/>
      <c r="P26" s="34"/>
      <c r="Q26" s="34"/>
      <c r="R26" s="34"/>
      <c r="S26" s="34"/>
    </row>
    <row r="27" spans="2:20" x14ac:dyDescent="0.3">
      <c r="B27" s="23" t="s">
        <v>164</v>
      </c>
      <c r="D27" s="33"/>
      <c r="E27" s="34"/>
      <c r="F27" s="34"/>
      <c r="G27" s="34"/>
      <c r="H27" s="34"/>
      <c r="I27" s="34"/>
      <c r="J27" s="34"/>
      <c r="K27" s="34"/>
      <c r="L27" s="34"/>
      <c r="M27" s="34"/>
      <c r="N27" s="34"/>
      <c r="O27" s="34"/>
      <c r="P27" s="34"/>
      <c r="Q27" s="34"/>
      <c r="R27" s="34"/>
      <c r="S27" s="34"/>
    </row>
    <row r="28" spans="2:20" x14ac:dyDescent="0.3">
      <c r="D28" s="33"/>
      <c r="E28" s="34"/>
      <c r="F28" s="34"/>
      <c r="G28" s="34"/>
      <c r="H28" s="34"/>
      <c r="I28" s="34"/>
      <c r="J28" s="34"/>
      <c r="K28" s="34"/>
      <c r="L28" s="34"/>
      <c r="M28" s="34"/>
      <c r="N28" s="34"/>
      <c r="O28" s="34"/>
      <c r="P28" s="34"/>
      <c r="Q28" s="34"/>
      <c r="R28" s="34"/>
      <c r="S28" s="34"/>
    </row>
    <row r="29" spans="2:20" x14ac:dyDescent="0.3">
      <c r="C29" s="27"/>
      <c r="D29" s="36" t="s">
        <v>76</v>
      </c>
      <c r="E29" s="36" t="s">
        <v>77</v>
      </c>
      <c r="F29" s="36" t="s">
        <v>78</v>
      </c>
      <c r="G29" s="36" t="s">
        <v>79</v>
      </c>
      <c r="H29" s="36" t="s">
        <v>80</v>
      </c>
      <c r="I29" s="36" t="s">
        <v>81</v>
      </c>
      <c r="J29" s="36" t="s">
        <v>82</v>
      </c>
      <c r="K29" s="36" t="s">
        <v>83</v>
      </c>
      <c r="L29" s="36" t="s">
        <v>84</v>
      </c>
      <c r="M29" s="36" t="s">
        <v>85</v>
      </c>
      <c r="N29" s="36" t="s">
        <v>86</v>
      </c>
      <c r="O29" s="36" t="s">
        <v>87</v>
      </c>
      <c r="P29" s="28" t="s">
        <v>88</v>
      </c>
      <c r="Q29" s="28" t="s">
        <v>89</v>
      </c>
      <c r="R29" s="28" t="s">
        <v>90</v>
      </c>
      <c r="S29" s="28" t="s">
        <v>165</v>
      </c>
    </row>
    <row r="30" spans="2:20" x14ac:dyDescent="0.3">
      <c r="C30" s="3" t="s">
        <v>107</v>
      </c>
      <c r="D30" s="52"/>
      <c r="E30" s="30">
        <f>'Input Data'!B304</f>
        <v>646.98939690237432</v>
      </c>
      <c r="F30" s="30">
        <f>'Input Data'!C304</f>
        <v>713.06720282406832</v>
      </c>
      <c r="G30" s="30">
        <f>'Input Data'!D304</f>
        <v>680.68358376094693</v>
      </c>
      <c r="H30" s="30">
        <f>'Input Data'!E304</f>
        <v>712.47862530214934</v>
      </c>
      <c r="I30" s="30">
        <f>'Input Data'!F304</f>
        <v>672.15300543568446</v>
      </c>
      <c r="J30" s="30">
        <f>'Input Data'!G304</f>
        <v>665.72206476722783</v>
      </c>
      <c r="K30" s="30">
        <f>'Input Data'!H304</f>
        <v>593.11361598015378</v>
      </c>
      <c r="L30" s="30">
        <f>'Input Data'!I304</f>
        <v>651.99222822415152</v>
      </c>
      <c r="M30" s="30">
        <f>'Input Data'!J304</f>
        <v>663.77562495032191</v>
      </c>
      <c r="N30" s="30">
        <f>'Input Data'!K304</f>
        <v>619.93135689689746</v>
      </c>
      <c r="O30" s="30">
        <f>'Input Data'!L304</f>
        <v>728.09741191536295</v>
      </c>
      <c r="P30" s="30">
        <f>'Input Data'!M304</f>
        <v>809.6400283875696</v>
      </c>
      <c r="Q30" s="31">
        <f>Q9*($D$6+1)-P9+Q17</f>
        <v>855.78757857548999</v>
      </c>
      <c r="R30" s="31">
        <f>R9*($D$6+1)-Q9+R17</f>
        <v>779.28048086805825</v>
      </c>
      <c r="S30" s="31">
        <f>S9*($D$6+1)-R9+S17</f>
        <v>766.38175354368877</v>
      </c>
    </row>
    <row r="31" spans="2:20" x14ac:dyDescent="0.3">
      <c r="C31" s="3" t="s">
        <v>111</v>
      </c>
      <c r="D31" s="52"/>
      <c r="E31" s="30">
        <f>E30</f>
        <v>646.98939690237432</v>
      </c>
      <c r="F31" s="30">
        <f t="shared" ref="F31:O31" si="21">F30</f>
        <v>713.06720282406832</v>
      </c>
      <c r="G31" s="30">
        <f t="shared" si="21"/>
        <v>680.68358376094693</v>
      </c>
      <c r="H31" s="30">
        <f t="shared" si="21"/>
        <v>712.47862530214934</v>
      </c>
      <c r="I31" s="30">
        <f t="shared" si="21"/>
        <v>672.15300543568446</v>
      </c>
      <c r="J31" s="30">
        <f t="shared" si="21"/>
        <v>665.72206476722783</v>
      </c>
      <c r="K31" s="30">
        <f t="shared" si="21"/>
        <v>593.11361598015378</v>
      </c>
      <c r="L31" s="30">
        <f t="shared" si="21"/>
        <v>651.99222822415152</v>
      </c>
      <c r="M31" s="30">
        <f t="shared" si="21"/>
        <v>663.77562495032191</v>
      </c>
      <c r="N31" s="30">
        <f t="shared" si="21"/>
        <v>619.93135689689746</v>
      </c>
      <c r="O31" s="30">
        <f t="shared" si="21"/>
        <v>728.09741191536295</v>
      </c>
      <c r="P31" s="30">
        <f t="shared" ref="P31" si="22">P30</f>
        <v>809.6400283875696</v>
      </c>
      <c r="Q31" s="31">
        <f>Q9*($D$6+1)-P10+Q18</f>
        <v>855.78757857548999</v>
      </c>
      <c r="R31" s="31">
        <f>R9*($D$6+1)-Q10+R18</f>
        <v>921.91264576025935</v>
      </c>
      <c r="S31" s="31">
        <f>S9*($D$6+1)-R10+S18</f>
        <v>1054.1872830417981</v>
      </c>
      <c r="T31" s="34"/>
    </row>
    <row r="33" spans="2:20" x14ac:dyDescent="0.3">
      <c r="B33" s="23" t="s">
        <v>154</v>
      </c>
    </row>
    <row r="35" spans="2:20" x14ac:dyDescent="0.3">
      <c r="C35" s="37"/>
      <c r="D35" s="29" t="s">
        <v>76</v>
      </c>
      <c r="E35" s="30" t="s">
        <v>77</v>
      </c>
      <c r="F35" s="30" t="s">
        <v>78</v>
      </c>
      <c r="G35" s="30" t="s">
        <v>79</v>
      </c>
      <c r="H35" s="30" t="s">
        <v>80</v>
      </c>
      <c r="I35" s="30" t="s">
        <v>81</v>
      </c>
      <c r="J35" s="30" t="s">
        <v>82</v>
      </c>
      <c r="K35" s="30" t="s">
        <v>83</v>
      </c>
      <c r="L35" s="30" t="s">
        <v>84</v>
      </c>
      <c r="M35" s="30" t="s">
        <v>85</v>
      </c>
      <c r="N35" s="30" t="s">
        <v>86</v>
      </c>
      <c r="O35" s="30" t="s">
        <v>87</v>
      </c>
      <c r="P35" s="28" t="s">
        <v>88</v>
      </c>
      <c r="Q35" s="28" t="s">
        <v>89</v>
      </c>
      <c r="R35" s="28" t="s">
        <v>90</v>
      </c>
      <c r="S35" s="28" t="s">
        <v>165</v>
      </c>
    </row>
    <row r="36" spans="2:20" x14ac:dyDescent="0.3">
      <c r="C36" s="3" t="s">
        <v>107</v>
      </c>
      <c r="D36" s="38"/>
      <c r="E36" s="30">
        <f t="shared" ref="E36:O37" si="23">E30</f>
        <v>646.98939690237432</v>
      </c>
      <c r="F36" s="30">
        <f t="shared" si="23"/>
        <v>713.06720282406832</v>
      </c>
      <c r="G36" s="30">
        <f t="shared" si="23"/>
        <v>680.68358376094693</v>
      </c>
      <c r="H36" s="30">
        <f t="shared" si="23"/>
        <v>712.47862530214934</v>
      </c>
      <c r="I36" s="30">
        <f t="shared" si="23"/>
        <v>672.15300543568446</v>
      </c>
      <c r="J36" s="30">
        <f t="shared" si="23"/>
        <v>665.72206476722783</v>
      </c>
      <c r="K36" s="30">
        <f t="shared" si="23"/>
        <v>593.11361598015378</v>
      </c>
      <c r="L36" s="30">
        <f t="shared" si="23"/>
        <v>651.99222822415152</v>
      </c>
      <c r="M36" s="30">
        <f t="shared" si="23"/>
        <v>663.77562495032191</v>
      </c>
      <c r="N36" s="30">
        <f t="shared" si="23"/>
        <v>619.93135689689746</v>
      </c>
      <c r="O36" s="30">
        <f t="shared" si="23"/>
        <v>728.09741191536295</v>
      </c>
      <c r="P36" s="30">
        <f t="shared" ref="P36:Q36" si="24">P30</f>
        <v>809.6400283875696</v>
      </c>
      <c r="Q36" s="31">
        <f t="shared" si="24"/>
        <v>855.78757857548999</v>
      </c>
      <c r="R36" s="31">
        <f t="shared" ref="R36:S36" si="25">R30</f>
        <v>779.28048086805825</v>
      </c>
      <c r="S36" s="31">
        <f t="shared" si="25"/>
        <v>766.38175354368877</v>
      </c>
      <c r="T36" s="34"/>
    </row>
    <row r="37" spans="2:20" x14ac:dyDescent="0.3">
      <c r="C37" s="3" t="s">
        <v>111</v>
      </c>
      <c r="D37" s="38"/>
      <c r="E37" s="30">
        <f>E31</f>
        <v>646.98939690237432</v>
      </c>
      <c r="F37" s="30">
        <f t="shared" si="23"/>
        <v>713.06720282406832</v>
      </c>
      <c r="G37" s="30">
        <f t="shared" si="23"/>
        <v>680.68358376094693</v>
      </c>
      <c r="H37" s="30">
        <f t="shared" si="23"/>
        <v>712.47862530214934</v>
      </c>
      <c r="I37" s="30">
        <f t="shared" si="23"/>
        <v>672.15300543568446</v>
      </c>
      <c r="J37" s="30">
        <f t="shared" si="23"/>
        <v>665.72206476722783</v>
      </c>
      <c r="K37" s="30">
        <f t="shared" si="23"/>
        <v>593.11361598015378</v>
      </c>
      <c r="L37" s="30">
        <f t="shared" si="23"/>
        <v>651.99222822415152</v>
      </c>
      <c r="M37" s="30">
        <f t="shared" si="23"/>
        <v>663.77562495032191</v>
      </c>
      <c r="N37" s="30">
        <f t="shared" si="23"/>
        <v>619.93135689689746</v>
      </c>
      <c r="O37" s="30">
        <f t="shared" si="23"/>
        <v>728.09741191536295</v>
      </c>
      <c r="P37" s="30">
        <f t="shared" ref="P37:Q37" si="26">P31</f>
        <v>809.6400283875696</v>
      </c>
      <c r="Q37" s="31">
        <f t="shared" si="26"/>
        <v>855.78757857548999</v>
      </c>
      <c r="R37" s="31">
        <f t="shared" ref="R37:S37" si="27">R31</f>
        <v>921.91264576025935</v>
      </c>
      <c r="S37" s="31">
        <f t="shared" si="27"/>
        <v>1054.1872830417981</v>
      </c>
      <c r="T37" s="34"/>
    </row>
    <row r="38" spans="2:20" x14ac:dyDescent="0.3">
      <c r="C38" s="3" t="s">
        <v>25</v>
      </c>
      <c r="D38" s="37"/>
      <c r="E38" s="30">
        <f>'Input Data'!B102</f>
        <v>203.37090543450211</v>
      </c>
      <c r="F38" s="30">
        <f>'Input Data'!C102</f>
        <v>227.30291828487404</v>
      </c>
      <c r="G38" s="30">
        <f>'Input Data'!D102</f>
        <v>228.14888375513362</v>
      </c>
      <c r="H38" s="30">
        <f>'Input Data'!E102</f>
        <v>288.44636147383846</v>
      </c>
      <c r="I38" s="30">
        <f>'Input Data'!F102</f>
        <v>249.16621315602148</v>
      </c>
      <c r="J38" s="30">
        <f>'Input Data'!G102</f>
        <v>239.80927814146884</v>
      </c>
      <c r="K38" s="30">
        <f>'Input Data'!H102</f>
        <v>216.97117689546343</v>
      </c>
      <c r="L38" s="30">
        <f>'Input Data'!I102</f>
        <v>245.0623431838878</v>
      </c>
      <c r="M38" s="30">
        <f>'Input Data'!J102</f>
        <v>256.72314007567547</v>
      </c>
      <c r="N38" s="30">
        <f>'Input Data'!K102</f>
        <v>249.80342740044037</v>
      </c>
      <c r="O38" s="30">
        <f>'Input Data'!L102</f>
        <v>215.52725326254605</v>
      </c>
      <c r="P38" s="30">
        <f>'Input Data'!M102</f>
        <v>242.89165136070909</v>
      </c>
      <c r="Q38" s="31">
        <f>'Input Data'!N102</f>
        <v>240.04089282270598</v>
      </c>
      <c r="R38" s="31">
        <f>'Input Data'!O102</f>
        <v>238.27173933160182</v>
      </c>
      <c r="S38" s="31">
        <f>'Input Data'!P102</f>
        <v>237.59285122407712</v>
      </c>
      <c r="T38" s="34"/>
    </row>
    <row r="39" spans="2:20" x14ac:dyDescent="0.3">
      <c r="C39" s="3" t="s">
        <v>30</v>
      </c>
      <c r="D39" s="37"/>
      <c r="E39" s="30">
        <f>'Input Data'!B128</f>
        <v>151.13212607058585</v>
      </c>
      <c r="F39" s="30">
        <f>'Input Data'!C128</f>
        <v>183.33376623411056</v>
      </c>
      <c r="G39" s="30">
        <f>'Input Data'!D128</f>
        <v>175.59286170098187</v>
      </c>
      <c r="H39" s="30">
        <f>'Input Data'!E128</f>
        <v>163.20840603439905</v>
      </c>
      <c r="I39" s="30">
        <f>'Input Data'!F128</f>
        <v>123.09613195871883</v>
      </c>
      <c r="J39" s="30">
        <f>'Input Data'!G128</f>
        <v>119.15182775158831</v>
      </c>
      <c r="K39" s="30">
        <f>'Input Data'!H128</f>
        <v>111.75681208013557</v>
      </c>
      <c r="L39" s="30">
        <f>'Input Data'!I128</f>
        <v>125.80816049268478</v>
      </c>
      <c r="M39" s="30">
        <f>'Input Data'!J128</f>
        <v>106.14516616155728</v>
      </c>
      <c r="N39" s="30">
        <f>'Input Data'!K128</f>
        <v>104.96595037763882</v>
      </c>
      <c r="O39" s="30">
        <f>'Input Data'!L128</f>
        <v>83.883555725528169</v>
      </c>
      <c r="P39" s="30">
        <f>'Input Data'!M128</f>
        <v>160.41826538507178</v>
      </c>
      <c r="Q39" s="31">
        <f>'Input Data'!N128</f>
        <v>136.1878281789399</v>
      </c>
      <c r="R39" s="31">
        <f>'Input Data'!O128</f>
        <v>107.81754848661444</v>
      </c>
      <c r="S39" s="31">
        <f>'Input Data'!P128</f>
        <v>108.80472680575842</v>
      </c>
      <c r="T39" s="34"/>
    </row>
    <row r="40" spans="2:20" x14ac:dyDescent="0.3">
      <c r="C40" s="3" t="s">
        <v>108</v>
      </c>
      <c r="D40" s="37"/>
      <c r="E40" s="30">
        <f>E36-E$38-E$39</f>
        <v>292.48636539728636</v>
      </c>
      <c r="F40" s="30">
        <f t="shared" ref="F40:O41" si="28">F36-F$38-F$39</f>
        <v>302.43051830508369</v>
      </c>
      <c r="G40" s="30">
        <f t="shared" si="28"/>
        <v>276.94183830483144</v>
      </c>
      <c r="H40" s="30">
        <f t="shared" si="28"/>
        <v>260.82385779391183</v>
      </c>
      <c r="I40" s="30">
        <f t="shared" si="28"/>
        <v>299.89066032094411</v>
      </c>
      <c r="J40" s="30">
        <f t="shared" si="28"/>
        <v>306.76095887417068</v>
      </c>
      <c r="K40" s="30">
        <f t="shared" si="28"/>
        <v>264.38562700455475</v>
      </c>
      <c r="L40" s="30">
        <f t="shared" si="28"/>
        <v>281.12172454757888</v>
      </c>
      <c r="M40" s="30">
        <f t="shared" si="28"/>
        <v>300.90731871308913</v>
      </c>
      <c r="N40" s="30">
        <f t="shared" si="28"/>
        <v>265.16197911881829</v>
      </c>
      <c r="O40" s="30">
        <f t="shared" si="28"/>
        <v>428.68660292728873</v>
      </c>
      <c r="P40" s="30">
        <f t="shared" ref="P40:Q40" si="29">P36-P$38-P$39</f>
        <v>406.33011164178868</v>
      </c>
      <c r="Q40" s="31">
        <f t="shared" si="29"/>
        <v>479.55885757384419</v>
      </c>
      <c r="R40" s="31">
        <f t="shared" ref="R40:S40" si="30">R36-R$38-R$39</f>
        <v>433.19119304984201</v>
      </c>
      <c r="S40" s="31">
        <f t="shared" si="30"/>
        <v>419.98417551385324</v>
      </c>
      <c r="T40" s="34"/>
    </row>
    <row r="41" spans="2:20" x14ac:dyDescent="0.3">
      <c r="C41" s="3" t="s">
        <v>112</v>
      </c>
      <c r="D41" s="37"/>
      <c r="E41" s="30">
        <f>E37-E$38-E$39</f>
        <v>292.48636539728636</v>
      </c>
      <c r="F41" s="30">
        <f t="shared" si="28"/>
        <v>302.43051830508369</v>
      </c>
      <c r="G41" s="30">
        <f t="shared" si="28"/>
        <v>276.94183830483144</v>
      </c>
      <c r="H41" s="30">
        <f t="shared" si="28"/>
        <v>260.82385779391183</v>
      </c>
      <c r="I41" s="30">
        <f t="shared" si="28"/>
        <v>299.89066032094411</v>
      </c>
      <c r="J41" s="30">
        <f t="shared" si="28"/>
        <v>306.76095887417068</v>
      </c>
      <c r="K41" s="30">
        <f t="shared" si="28"/>
        <v>264.38562700455475</v>
      </c>
      <c r="L41" s="30">
        <f t="shared" si="28"/>
        <v>281.12172454757888</v>
      </c>
      <c r="M41" s="30">
        <f t="shared" si="28"/>
        <v>300.90731871308913</v>
      </c>
      <c r="N41" s="30">
        <f t="shared" si="28"/>
        <v>265.16197911881829</v>
      </c>
      <c r="O41" s="30">
        <f t="shared" si="28"/>
        <v>428.68660292728873</v>
      </c>
      <c r="P41" s="30">
        <f t="shared" ref="P41:Q41" si="31">P37-P$38-P$39</f>
        <v>406.33011164178868</v>
      </c>
      <c r="Q41" s="31">
        <f t="shared" si="31"/>
        <v>479.55885757384419</v>
      </c>
      <c r="R41" s="31">
        <f t="shared" ref="R41:S41" si="32">R37-R$38-R$39</f>
        <v>575.82335794204312</v>
      </c>
      <c r="S41" s="31">
        <f t="shared" si="32"/>
        <v>707.78970501196261</v>
      </c>
      <c r="T41" s="34"/>
    </row>
    <row r="42" spans="2:20" x14ac:dyDescent="0.3">
      <c r="C42" s="23"/>
      <c r="D42" s="33"/>
      <c r="E42" s="53"/>
      <c r="F42" s="53"/>
      <c r="G42" s="53"/>
      <c r="H42" s="53"/>
      <c r="I42" s="53"/>
      <c r="J42" s="53"/>
      <c r="K42" s="53"/>
      <c r="L42" s="53"/>
      <c r="M42" s="53"/>
      <c r="N42" s="53"/>
      <c r="O42" s="53"/>
      <c r="P42" s="53"/>
      <c r="Q42" s="41"/>
      <c r="R42" s="41"/>
      <c r="S42" s="41"/>
      <c r="T42" s="34"/>
    </row>
    <row r="43" spans="2:20" x14ac:dyDescent="0.3">
      <c r="B43" s="23" t="s">
        <v>159</v>
      </c>
      <c r="C43" s="23"/>
      <c r="D43" s="33"/>
      <c r="E43" s="53"/>
      <c r="F43" s="53"/>
      <c r="G43" s="53"/>
      <c r="H43" s="53"/>
      <c r="I43" s="53"/>
      <c r="J43" s="53"/>
      <c r="K43" s="53"/>
      <c r="L43" s="53"/>
      <c r="M43" s="53"/>
      <c r="N43" s="53"/>
      <c r="O43" s="53"/>
      <c r="P43" s="53"/>
      <c r="Q43" s="41"/>
      <c r="R43" s="41"/>
      <c r="S43" s="41"/>
      <c r="T43" s="34"/>
    </row>
    <row r="44" spans="2:20" x14ac:dyDescent="0.3">
      <c r="C44" s="23"/>
      <c r="D44" s="33"/>
      <c r="E44" s="53"/>
      <c r="F44" s="53"/>
      <c r="G44" s="53"/>
      <c r="H44" s="53"/>
      <c r="I44" s="53"/>
      <c r="J44" s="53"/>
      <c r="K44" s="53"/>
      <c r="L44" s="53"/>
      <c r="M44" s="53"/>
      <c r="N44" s="53"/>
      <c r="O44" s="53"/>
      <c r="P44" s="53"/>
      <c r="Q44" s="41"/>
      <c r="R44" s="41"/>
      <c r="S44" s="41"/>
      <c r="T44" s="34"/>
    </row>
    <row r="45" spans="2:20" x14ac:dyDescent="0.3">
      <c r="C45" s="3" t="s">
        <v>99</v>
      </c>
      <c r="D45" s="28">
        <f>'Input Data'!B225</f>
        <v>14.240471839980513</v>
      </c>
      <c r="E45" s="53"/>
      <c r="F45" s="53"/>
      <c r="G45" s="53"/>
      <c r="H45" s="53"/>
      <c r="I45" s="53"/>
      <c r="J45" s="53"/>
      <c r="K45" s="53"/>
      <c r="L45" s="53"/>
      <c r="M45" s="53"/>
      <c r="N45" s="53"/>
      <c r="O45" s="53"/>
      <c r="P45" s="53"/>
      <c r="Q45" s="41"/>
      <c r="R45" s="41"/>
      <c r="S45" s="41"/>
      <c r="T45" s="34"/>
    </row>
    <row r="46" spans="2:20" x14ac:dyDescent="0.3">
      <c r="C46" s="23"/>
      <c r="D46" s="33"/>
      <c r="E46" s="53"/>
      <c r="F46" s="53"/>
      <c r="G46" s="53"/>
      <c r="H46" s="53"/>
      <c r="I46" s="53"/>
      <c r="J46" s="53"/>
      <c r="K46" s="53"/>
      <c r="L46" s="53"/>
      <c r="M46" s="53"/>
      <c r="N46" s="53"/>
      <c r="O46" s="53"/>
      <c r="P46" s="53"/>
      <c r="Q46" s="41"/>
      <c r="R46" s="41"/>
      <c r="S46" s="41"/>
      <c r="T46" s="34"/>
    </row>
    <row r="47" spans="2:20" x14ac:dyDescent="0.3">
      <c r="C47" s="23"/>
      <c r="D47" s="28" t="s">
        <v>89</v>
      </c>
      <c r="E47" s="28" t="s">
        <v>90</v>
      </c>
      <c r="F47" s="28" t="s">
        <v>165</v>
      </c>
      <c r="G47" s="53"/>
      <c r="H47" s="53"/>
      <c r="I47" s="53"/>
      <c r="J47" s="53"/>
      <c r="K47" s="53"/>
      <c r="L47" s="53"/>
      <c r="M47" s="53"/>
      <c r="N47" s="53"/>
      <c r="O47" s="53"/>
      <c r="P47" s="53"/>
      <c r="Q47" s="41"/>
      <c r="R47" s="41"/>
      <c r="S47" s="41"/>
      <c r="T47" s="34"/>
    </row>
    <row r="48" spans="2:20" x14ac:dyDescent="0.3">
      <c r="C48" s="3" t="s">
        <v>108</v>
      </c>
      <c r="D48" s="31">
        <f>Q40</f>
        <v>479.55885757384419</v>
      </c>
      <c r="E48" s="30">
        <f t="shared" ref="E48:F49" si="33">R40</f>
        <v>433.19119304984201</v>
      </c>
      <c r="F48" s="30">
        <f t="shared" si="33"/>
        <v>419.98417551385324</v>
      </c>
      <c r="G48" s="53"/>
      <c r="H48" s="53"/>
      <c r="I48" s="53"/>
      <c r="J48" s="53"/>
      <c r="K48" s="53"/>
      <c r="L48" s="53"/>
      <c r="M48" s="53"/>
      <c r="N48" s="53"/>
      <c r="O48" s="53"/>
      <c r="P48" s="53"/>
      <c r="Q48" s="41"/>
      <c r="R48" s="41"/>
      <c r="S48" s="41"/>
      <c r="T48" s="34"/>
    </row>
    <row r="49" spans="2:20" x14ac:dyDescent="0.3">
      <c r="C49" s="3" t="s">
        <v>112</v>
      </c>
      <c r="D49" s="31">
        <f>Q41</f>
        <v>479.55885757384419</v>
      </c>
      <c r="E49" s="30">
        <f t="shared" si="33"/>
        <v>575.82335794204312</v>
      </c>
      <c r="F49" s="30">
        <f t="shared" si="33"/>
        <v>707.78970501196261</v>
      </c>
      <c r="G49" s="53"/>
      <c r="H49" s="53"/>
      <c r="I49" s="53"/>
      <c r="J49" s="53"/>
      <c r="K49" s="53"/>
      <c r="L49" s="53"/>
      <c r="M49" s="53"/>
      <c r="N49" s="53"/>
      <c r="O49" s="53"/>
      <c r="P49" s="53"/>
      <c r="Q49" s="41"/>
      <c r="R49" s="41"/>
      <c r="S49" s="41"/>
      <c r="T49" s="34"/>
    </row>
    <row r="50" spans="2:20" x14ac:dyDescent="0.3">
      <c r="C50" s="3" t="s">
        <v>160</v>
      </c>
      <c r="D50" s="31">
        <f>'Input Data'!B153</f>
        <v>22.677999192491033</v>
      </c>
      <c r="E50" s="30">
        <f>'Input Data'!C153</f>
        <v>20.508799269731018</v>
      </c>
      <c r="F50" s="30">
        <f>'Input Data'!D153</f>
        <v>21.593399231111025</v>
      </c>
      <c r="G50" s="53"/>
      <c r="H50" s="53"/>
      <c r="I50" s="53"/>
      <c r="J50" s="53"/>
      <c r="K50" s="53"/>
      <c r="L50" s="53"/>
      <c r="M50" s="53"/>
      <c r="N50" s="53"/>
      <c r="O50" s="53"/>
      <c r="P50" s="53"/>
      <c r="Q50" s="41"/>
      <c r="R50" s="41"/>
      <c r="S50" s="41"/>
      <c r="T50" s="34"/>
    </row>
    <row r="51" spans="2:20" x14ac:dyDescent="0.3">
      <c r="C51" s="3" t="s">
        <v>126</v>
      </c>
      <c r="D51" s="31">
        <f>D48-D$50-$D$45</f>
        <v>442.64038654137266</v>
      </c>
      <c r="E51" s="30">
        <f t="shared" ref="E51:F52" si="34">E48-E$50-$D$45</f>
        <v>398.4419219401305</v>
      </c>
      <c r="F51" s="30">
        <f t="shared" si="34"/>
        <v>384.15030444276169</v>
      </c>
      <c r="G51" s="53"/>
      <c r="H51" s="53"/>
      <c r="I51" s="53"/>
      <c r="J51" s="53"/>
      <c r="K51" s="53"/>
      <c r="L51" s="53"/>
      <c r="M51" s="53"/>
      <c r="N51" s="53"/>
      <c r="O51" s="53"/>
      <c r="P51" s="53"/>
      <c r="Q51" s="41"/>
      <c r="R51" s="41"/>
      <c r="S51" s="41"/>
      <c r="T51" s="34"/>
    </row>
    <row r="52" spans="2:20" x14ac:dyDescent="0.3">
      <c r="C52" s="3" t="s">
        <v>127</v>
      </c>
      <c r="D52" s="31">
        <f>D49-D$50-$D$45</f>
        <v>442.64038654137266</v>
      </c>
      <c r="E52" s="30">
        <f t="shared" si="34"/>
        <v>541.07408683233155</v>
      </c>
      <c r="F52" s="30">
        <f>F49-F$50-$D$45</f>
        <v>671.95583394087112</v>
      </c>
      <c r="G52" s="53"/>
      <c r="H52" s="53"/>
      <c r="I52" s="53"/>
      <c r="J52" s="53"/>
      <c r="K52" s="53"/>
      <c r="L52" s="53"/>
      <c r="M52" s="53"/>
      <c r="N52" s="53"/>
      <c r="O52" s="53"/>
      <c r="P52" s="53"/>
      <c r="Q52" s="41"/>
      <c r="R52" s="41"/>
      <c r="S52" s="41"/>
      <c r="T52" s="34"/>
    </row>
    <row r="53" spans="2:20" x14ac:dyDescent="0.3">
      <c r="C53" s="23"/>
      <c r="D53" s="33"/>
      <c r="E53" s="53"/>
      <c r="F53" s="53"/>
      <c r="G53" s="53"/>
      <c r="H53" s="53"/>
      <c r="I53" s="53"/>
      <c r="J53" s="53"/>
      <c r="K53" s="53"/>
      <c r="L53" s="53"/>
      <c r="M53" s="53"/>
      <c r="N53" s="53"/>
      <c r="O53" s="53"/>
      <c r="P53" s="53"/>
      <c r="Q53" s="41"/>
      <c r="R53" s="41"/>
      <c r="S53" s="41"/>
      <c r="T53" s="34"/>
    </row>
    <row r="54" spans="2:20" x14ac:dyDescent="0.3">
      <c r="B54" s="23" t="s">
        <v>117</v>
      </c>
      <c r="C54" s="23"/>
      <c r="D54" s="33"/>
      <c r="E54" s="53"/>
      <c r="F54" s="53"/>
      <c r="G54" s="53"/>
      <c r="H54" s="53"/>
      <c r="I54" s="53"/>
      <c r="J54" s="53"/>
      <c r="K54" s="53"/>
      <c r="L54" s="53"/>
      <c r="M54" s="53"/>
      <c r="N54" s="53"/>
      <c r="O54" s="53"/>
      <c r="P54" s="53"/>
      <c r="Q54" s="41"/>
      <c r="R54" s="41"/>
      <c r="S54" s="41"/>
      <c r="T54" s="34"/>
    </row>
    <row r="55" spans="2:20" x14ac:dyDescent="0.3">
      <c r="C55" s="23"/>
      <c r="D55" s="33"/>
      <c r="E55" s="53"/>
      <c r="F55" s="53"/>
      <c r="G55" s="53"/>
      <c r="H55" s="53"/>
      <c r="I55" s="53"/>
      <c r="J55" s="53"/>
      <c r="K55" s="53"/>
      <c r="L55" s="53"/>
      <c r="M55" s="53"/>
      <c r="N55" s="53"/>
      <c r="O55" s="53"/>
      <c r="P55" s="53"/>
      <c r="Q55" s="41"/>
      <c r="R55" s="41"/>
      <c r="S55" s="41"/>
      <c r="T55" s="34"/>
    </row>
    <row r="56" spans="2:20" x14ac:dyDescent="0.3">
      <c r="C56" s="3" t="s">
        <v>100</v>
      </c>
      <c r="D56" s="43">
        <f>'Input Data'!B84</f>
        <v>0.98599996489091446</v>
      </c>
      <c r="E56" s="53"/>
      <c r="F56" s="53"/>
      <c r="G56" s="53"/>
      <c r="H56" s="53"/>
      <c r="I56" s="53"/>
      <c r="J56" s="53"/>
      <c r="K56" s="53"/>
      <c r="L56" s="53"/>
      <c r="M56" s="53"/>
      <c r="N56" s="53"/>
      <c r="O56" s="53"/>
      <c r="P56" s="53"/>
      <c r="Q56" s="41"/>
      <c r="R56" s="41"/>
      <c r="S56" s="41"/>
      <c r="T56" s="34"/>
    </row>
    <row r="57" spans="2:20" x14ac:dyDescent="0.3">
      <c r="C57" s="3" t="s">
        <v>128</v>
      </c>
      <c r="D57" s="44">
        <f>'Input Data'!B178</f>
        <v>0.94043092522179972</v>
      </c>
      <c r="E57" s="53"/>
      <c r="F57" s="53"/>
      <c r="G57" s="53"/>
      <c r="H57" s="53"/>
      <c r="I57" s="53"/>
      <c r="J57" s="53"/>
      <c r="K57" s="53"/>
      <c r="L57" s="53"/>
      <c r="M57" s="53"/>
      <c r="N57" s="53"/>
      <c r="O57" s="53"/>
      <c r="P57" s="53"/>
      <c r="Q57" s="41"/>
      <c r="R57" s="41"/>
      <c r="S57" s="41"/>
      <c r="T57" s="34"/>
    </row>
    <row r="58" spans="2:20" x14ac:dyDescent="0.3">
      <c r="C58" s="3" t="s">
        <v>129</v>
      </c>
      <c r="D58" s="44">
        <f>'Input Data'!B202</f>
        <v>0.66059974786234799</v>
      </c>
      <c r="E58" s="53"/>
      <c r="F58" s="53"/>
      <c r="G58" s="53"/>
      <c r="H58" s="53"/>
      <c r="I58" s="53"/>
      <c r="J58" s="53"/>
      <c r="K58" s="53"/>
      <c r="L58" s="53"/>
      <c r="M58" s="53"/>
      <c r="N58" s="53"/>
      <c r="O58" s="53"/>
      <c r="P58" s="53"/>
      <c r="Q58" s="41"/>
      <c r="R58" s="41"/>
      <c r="S58" s="41"/>
      <c r="T58" s="34"/>
    </row>
    <row r="59" spans="2:20" x14ac:dyDescent="0.3">
      <c r="C59" s="23"/>
      <c r="D59" s="33"/>
      <c r="E59" s="53"/>
      <c r="F59" s="53"/>
      <c r="G59" s="53"/>
      <c r="H59" s="53"/>
      <c r="I59" s="53"/>
      <c r="J59" s="53"/>
      <c r="K59" s="53"/>
      <c r="L59" s="53"/>
      <c r="M59" s="53"/>
      <c r="N59" s="53"/>
      <c r="O59" s="53"/>
      <c r="P59" s="53"/>
      <c r="Q59" s="41"/>
      <c r="R59" s="41"/>
      <c r="S59" s="41"/>
      <c r="T59" s="34"/>
    </row>
    <row r="60" spans="2:20" x14ac:dyDescent="0.3">
      <c r="C60" s="3" t="s">
        <v>101</v>
      </c>
      <c r="D60" s="28" t="s">
        <v>165</v>
      </c>
      <c r="E60" s="53"/>
      <c r="F60" s="53"/>
      <c r="G60" s="53"/>
      <c r="H60" s="53"/>
      <c r="I60" s="53"/>
      <c r="J60" s="53"/>
      <c r="K60" s="53"/>
      <c r="L60" s="53"/>
      <c r="M60" s="53"/>
      <c r="N60" s="53"/>
      <c r="O60" s="53"/>
      <c r="P60" s="53"/>
      <c r="Q60" s="41"/>
      <c r="R60" s="41"/>
      <c r="S60" s="41"/>
      <c r="T60" s="34"/>
    </row>
    <row r="61" spans="2:20" x14ac:dyDescent="0.3">
      <c r="C61" s="3" t="s">
        <v>118</v>
      </c>
      <c r="D61" s="28" t="s">
        <v>90</v>
      </c>
      <c r="E61" s="53"/>
      <c r="F61" s="53"/>
      <c r="G61" s="53"/>
      <c r="H61" s="53"/>
      <c r="I61" s="53"/>
      <c r="J61" s="53"/>
      <c r="K61" s="53"/>
      <c r="L61" s="53"/>
      <c r="M61" s="53"/>
      <c r="N61" s="53"/>
      <c r="O61" s="53"/>
      <c r="P61" s="53"/>
      <c r="Q61" s="41"/>
      <c r="R61" s="41"/>
      <c r="S61" s="41"/>
      <c r="T61" s="34"/>
    </row>
    <row r="62" spans="2:20" x14ac:dyDescent="0.3">
      <c r="C62" s="3" t="s">
        <v>130</v>
      </c>
      <c r="D62" s="31">
        <f>F51/D$56/D$57/D$58</f>
        <v>627.13202157532601</v>
      </c>
      <c r="E62" s="53"/>
      <c r="F62" s="53"/>
      <c r="G62" s="53"/>
      <c r="H62" s="53"/>
      <c r="I62" s="53"/>
      <c r="J62" s="53"/>
      <c r="K62" s="53"/>
      <c r="L62" s="53"/>
      <c r="M62" s="53"/>
      <c r="N62" s="53"/>
      <c r="O62" s="53"/>
      <c r="P62" s="53"/>
      <c r="Q62" s="41"/>
      <c r="R62" s="41"/>
      <c r="S62" s="41"/>
      <c r="T62" s="34"/>
    </row>
    <row r="63" spans="2:20" x14ac:dyDescent="0.3">
      <c r="C63" s="3" t="s">
        <v>131</v>
      </c>
      <c r="D63" s="31">
        <f>F52/D$56/D$57/D$58</f>
        <v>1096.9795303428214</v>
      </c>
      <c r="E63" s="53"/>
      <c r="F63" s="53"/>
      <c r="G63" s="53"/>
      <c r="H63" s="53"/>
      <c r="I63" s="53"/>
      <c r="J63" s="53"/>
      <c r="K63" s="53"/>
      <c r="L63" s="53"/>
      <c r="M63" s="53"/>
      <c r="N63" s="53"/>
      <c r="O63" s="53"/>
      <c r="P63" s="53"/>
      <c r="Q63" s="41"/>
      <c r="R63" s="41"/>
      <c r="S63" s="41"/>
      <c r="T63" s="34"/>
    </row>
    <row r="64" spans="2:20" ht="14.5" x14ac:dyDescent="0.35">
      <c r="C64" s="3" t="s">
        <v>31</v>
      </c>
      <c r="D64" s="31">
        <f>D63-D62</f>
        <v>469.84750876749536</v>
      </c>
      <c r="E64" s="60" t="s">
        <v>174</v>
      </c>
      <c r="F64" s="53"/>
      <c r="G64" s="53"/>
      <c r="H64" s="53"/>
      <c r="I64" s="53"/>
      <c r="J64" s="53"/>
      <c r="K64" s="53"/>
      <c r="L64" s="53"/>
      <c r="M64" s="53"/>
      <c r="N64" s="53"/>
      <c r="O64" s="53"/>
      <c r="P64" s="53"/>
      <c r="Q64" s="41"/>
      <c r="R64" s="41"/>
      <c r="S64" s="41"/>
      <c r="T64" s="34"/>
    </row>
    <row r="65" spans="2:20" x14ac:dyDescent="0.3">
      <c r="C65" s="23"/>
      <c r="D65" s="33"/>
      <c r="E65" s="53"/>
      <c r="F65" s="53"/>
      <c r="G65" s="53"/>
      <c r="H65" s="53"/>
      <c r="I65" s="53"/>
      <c r="J65" s="53"/>
      <c r="K65" s="53"/>
      <c r="L65" s="53"/>
      <c r="M65" s="53"/>
      <c r="N65" s="53"/>
      <c r="O65" s="53"/>
      <c r="P65" s="53"/>
      <c r="Q65" s="41"/>
      <c r="R65" s="41"/>
      <c r="S65" s="41"/>
      <c r="T65" s="34"/>
    </row>
    <row r="66" spans="2:20" x14ac:dyDescent="0.3">
      <c r="B66" s="23" t="s">
        <v>119</v>
      </c>
      <c r="C66" s="23"/>
      <c r="D66" s="33"/>
      <c r="E66" s="53"/>
      <c r="F66" s="53"/>
      <c r="G66" s="53"/>
      <c r="H66" s="53"/>
      <c r="I66" s="53"/>
      <c r="J66" s="53"/>
      <c r="K66" s="53"/>
      <c r="L66" s="53"/>
      <c r="M66" s="53"/>
      <c r="N66" s="53"/>
      <c r="O66" s="53"/>
      <c r="P66" s="53"/>
      <c r="Q66" s="41"/>
      <c r="R66" s="41"/>
      <c r="S66" s="41"/>
      <c r="T66" s="34"/>
    </row>
    <row r="67" spans="2:20" x14ac:dyDescent="0.3">
      <c r="B67" s="23" t="s">
        <v>175</v>
      </c>
      <c r="C67" s="23"/>
      <c r="D67" s="33"/>
      <c r="E67" s="53"/>
      <c r="F67" s="53"/>
      <c r="G67" s="53"/>
      <c r="H67" s="53"/>
      <c r="I67" s="53"/>
      <c r="J67" s="53"/>
      <c r="K67" s="53"/>
      <c r="L67" s="53"/>
      <c r="M67" s="53"/>
      <c r="N67" s="53"/>
      <c r="O67" s="53"/>
      <c r="P67" s="53"/>
      <c r="Q67" s="41"/>
      <c r="R67" s="41"/>
      <c r="S67" s="41"/>
      <c r="T67" s="34"/>
    </row>
    <row r="68" spans="2:20" x14ac:dyDescent="0.3">
      <c r="B68" s="23"/>
      <c r="C68" s="23"/>
      <c r="D68" s="33"/>
      <c r="E68" s="53"/>
      <c r="F68" s="53"/>
      <c r="G68" s="53"/>
      <c r="H68" s="53"/>
      <c r="I68" s="53"/>
      <c r="J68" s="53"/>
      <c r="K68" s="53"/>
      <c r="L68" s="53"/>
      <c r="M68" s="53"/>
      <c r="N68" s="53"/>
      <c r="O68" s="53"/>
      <c r="P68" s="53"/>
      <c r="Q68" s="41"/>
      <c r="R68" s="41"/>
      <c r="S68" s="41"/>
      <c r="T68" s="34"/>
    </row>
    <row r="69" spans="2:20" x14ac:dyDescent="0.3">
      <c r="C69" s="36"/>
      <c r="D69" s="29" t="str">
        <f>D61</f>
        <v>2024/25</v>
      </c>
      <c r="E69" s="53"/>
      <c r="F69" s="53"/>
      <c r="G69" s="53"/>
      <c r="H69" s="53"/>
      <c r="I69" s="53"/>
      <c r="J69" s="53"/>
      <c r="K69" s="53"/>
      <c r="L69" s="53"/>
      <c r="M69" s="53"/>
      <c r="N69" s="53"/>
      <c r="O69" s="53"/>
      <c r="P69" s="53"/>
      <c r="Q69" s="41"/>
      <c r="R69" s="41"/>
      <c r="S69" s="41"/>
      <c r="T69" s="34"/>
    </row>
    <row r="70" spans="2:20" x14ac:dyDescent="0.3">
      <c r="C70" s="25" t="s">
        <v>132</v>
      </c>
      <c r="D70" s="31">
        <f>MAX(D62:D63)</f>
        <v>1096.9795303428214</v>
      </c>
    </row>
    <row r="72" spans="2:20" ht="14.5" x14ac:dyDescent="0.35">
      <c r="B72" s="76" t="s">
        <v>209</v>
      </c>
    </row>
  </sheetData>
  <phoneticPr fontId="15" type="noConversion"/>
  <hyperlinks>
    <hyperlink ref="B72" location="Contents!A1" display="Link to Contents page" xr:uid="{CEE9D680-947C-40FE-BED6-F69F7DD55636}"/>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4487B-97B5-4078-AE48-DC0119CF98D7}">
  <dimension ref="A1:V72"/>
  <sheetViews>
    <sheetView zoomScale="80" zoomScaleNormal="80" workbookViewId="0"/>
  </sheetViews>
  <sheetFormatPr defaultColWidth="9.08984375" defaultRowHeight="14" x14ac:dyDescent="0.3"/>
  <cols>
    <col min="1" max="1" width="6.26953125" style="24" customWidth="1"/>
    <col min="2" max="2" width="5.08984375" style="24" customWidth="1"/>
    <col min="3" max="3" width="81.36328125" style="24" customWidth="1"/>
    <col min="4" max="19" width="10.81640625" style="24" customWidth="1"/>
    <col min="20" max="20" width="9.90625" style="24" bestFit="1" customWidth="1"/>
    <col min="21" max="16384" width="9.08984375" style="24"/>
  </cols>
  <sheetData>
    <row r="1" spans="1:22" x14ac:dyDescent="0.3">
      <c r="A1" s="23" t="s">
        <v>116</v>
      </c>
    </row>
    <row r="2" spans="1:22" x14ac:dyDescent="0.3">
      <c r="A2" s="23" t="s">
        <v>161</v>
      </c>
    </row>
    <row r="3" spans="1:22" x14ac:dyDescent="0.3">
      <c r="A3" s="23"/>
    </row>
    <row r="4" spans="1:22" x14ac:dyDescent="0.3">
      <c r="B4" s="23" t="s">
        <v>105</v>
      </c>
    </row>
    <row r="6" spans="1:22" x14ac:dyDescent="0.3">
      <c r="C6" s="25" t="s">
        <v>121</v>
      </c>
      <c r="D6" s="26">
        <f>'Input Data'!B239</f>
        <v>5.5872279685214975E-3</v>
      </c>
    </row>
    <row r="8" spans="1:22" x14ac:dyDescent="0.3">
      <c r="C8" s="27"/>
      <c r="D8" s="28" t="s">
        <v>76</v>
      </c>
      <c r="E8" s="28" t="s">
        <v>77</v>
      </c>
      <c r="F8" s="28" t="s">
        <v>78</v>
      </c>
      <c r="G8" s="28" t="s">
        <v>79</v>
      </c>
      <c r="H8" s="28" t="s">
        <v>80</v>
      </c>
      <c r="I8" s="28" t="s">
        <v>81</v>
      </c>
      <c r="J8" s="28" t="s">
        <v>82</v>
      </c>
      <c r="K8" s="28" t="s">
        <v>83</v>
      </c>
      <c r="L8" s="28" t="s">
        <v>84</v>
      </c>
      <c r="M8" s="28" t="s">
        <v>85</v>
      </c>
      <c r="N8" s="28" t="s">
        <v>86</v>
      </c>
      <c r="O8" s="28" t="s">
        <v>87</v>
      </c>
      <c r="P8" s="28" t="s">
        <v>88</v>
      </c>
      <c r="Q8" s="28" t="s">
        <v>89</v>
      </c>
      <c r="R8" s="28" t="s">
        <v>90</v>
      </c>
      <c r="S8" s="28" t="s">
        <v>165</v>
      </c>
    </row>
    <row r="9" spans="1:22" x14ac:dyDescent="0.3">
      <c r="C9" s="25" t="s">
        <v>27</v>
      </c>
      <c r="D9" s="29">
        <f>'Input Data'!B21</f>
        <v>5885.7065181118114</v>
      </c>
      <c r="E9" s="30">
        <f>'Input Data'!C21</f>
        <v>5705.6737937602957</v>
      </c>
      <c r="F9" s="30">
        <f>'Input Data'!D21</f>
        <v>5644.6329092557289</v>
      </c>
      <c r="G9" s="30">
        <f>'Input Data'!E21</f>
        <v>5638.6489069058789</v>
      </c>
      <c r="H9" s="30">
        <f>'Input Data'!F21</f>
        <v>5545.0367002605699</v>
      </c>
      <c r="I9" s="30">
        <f>'Input Data'!G21</f>
        <v>5334.147361256094</v>
      </c>
      <c r="J9" s="30">
        <f>'Input Data'!H21</f>
        <v>5262.1057355321318</v>
      </c>
      <c r="K9" s="30">
        <f>'Input Data'!I21</f>
        <v>5086.1443802993317</v>
      </c>
      <c r="L9" s="30">
        <f>'Input Data'!J21</f>
        <v>5083.4651491651493</v>
      </c>
      <c r="M9" s="30">
        <f>'Input Data'!K21</f>
        <v>5151.3953948627668</v>
      </c>
      <c r="N9" s="30">
        <f>'Input Data'!L21</f>
        <v>5223.5519469687315</v>
      </c>
      <c r="O9" s="30">
        <f>'Input Data'!M21</f>
        <v>5434.6310482560966</v>
      </c>
      <c r="P9" s="30">
        <f>'Input Data'!N21</f>
        <v>5472.5106407700441</v>
      </c>
      <c r="Q9" s="31">
        <f>'Input Data'!O21</f>
        <v>5524.4295010139958</v>
      </c>
      <c r="R9" s="31">
        <f>'Input Data'!P21</f>
        <v>5536.5733377171537</v>
      </c>
      <c r="S9" s="31">
        <f>'Input Data'!Q21</f>
        <v>5543.4056565762367</v>
      </c>
      <c r="U9" s="32"/>
    </row>
    <row r="10" spans="1:22" x14ac:dyDescent="0.3">
      <c r="C10" s="25" t="s">
        <v>26</v>
      </c>
      <c r="D10" s="29">
        <f>D9</f>
        <v>5885.7065181118114</v>
      </c>
      <c r="E10" s="30">
        <f t="shared" ref="E10:O10" si="0">E9</f>
        <v>5705.6737937602957</v>
      </c>
      <c r="F10" s="30">
        <f t="shared" si="0"/>
        <v>5644.6329092557289</v>
      </c>
      <c r="G10" s="30">
        <f t="shared" si="0"/>
        <v>5638.6489069058789</v>
      </c>
      <c r="H10" s="30">
        <f t="shared" si="0"/>
        <v>5545.0367002605699</v>
      </c>
      <c r="I10" s="30">
        <f t="shared" si="0"/>
        <v>5334.147361256094</v>
      </c>
      <c r="J10" s="30">
        <f t="shared" si="0"/>
        <v>5262.1057355321318</v>
      </c>
      <c r="K10" s="30">
        <f t="shared" si="0"/>
        <v>5086.1443802993317</v>
      </c>
      <c r="L10" s="30">
        <f t="shared" si="0"/>
        <v>5083.4651491651493</v>
      </c>
      <c r="M10" s="30">
        <f t="shared" si="0"/>
        <v>5151.3953948627668</v>
      </c>
      <c r="N10" s="30">
        <f t="shared" si="0"/>
        <v>5223.5519469687315</v>
      </c>
      <c r="O10" s="30">
        <f t="shared" si="0"/>
        <v>5434.6310482560966</v>
      </c>
      <c r="P10" s="30">
        <f t="shared" ref="P10" si="1">P9</f>
        <v>5472.5106407700441</v>
      </c>
      <c r="Q10" s="31">
        <f>'Input Data'!B281</f>
        <v>5294.0275524959097</v>
      </c>
      <c r="R10" s="31">
        <f>'Input Data'!C281</f>
        <v>5125.0541498377688</v>
      </c>
      <c r="S10" s="31"/>
      <c r="U10" s="32"/>
    </row>
    <row r="11" spans="1:22" x14ac:dyDescent="0.3">
      <c r="C11" s="3" t="s">
        <v>28</v>
      </c>
      <c r="D11" s="29"/>
      <c r="E11" s="30"/>
      <c r="F11" s="30"/>
      <c r="G11" s="30"/>
      <c r="H11" s="30"/>
      <c r="I11" s="30"/>
      <c r="J11" s="30"/>
      <c r="K11" s="30"/>
      <c r="L11" s="30"/>
      <c r="M11" s="30"/>
      <c r="N11" s="30"/>
      <c r="O11" s="30"/>
      <c r="P11" s="30"/>
      <c r="Q11" s="31">
        <f>Q10-Q9</f>
        <v>-230.4019485180861</v>
      </c>
      <c r="R11" s="31">
        <f>R10-R9</f>
        <v>-411.51918787938484</v>
      </c>
      <c r="S11" s="31"/>
      <c r="U11" s="32"/>
    </row>
    <row r="12" spans="1:22" x14ac:dyDescent="0.3">
      <c r="D12" s="33"/>
      <c r="E12" s="34"/>
      <c r="F12" s="34"/>
      <c r="G12" s="34"/>
      <c r="H12" s="34"/>
      <c r="I12" s="34"/>
      <c r="J12" s="34"/>
      <c r="K12" s="34"/>
      <c r="L12" s="34"/>
      <c r="M12" s="34"/>
      <c r="N12" s="34"/>
      <c r="O12" s="34"/>
      <c r="P12" s="34"/>
      <c r="Q12" s="35"/>
      <c r="R12" s="35"/>
      <c r="S12" s="35"/>
    </row>
    <row r="13" spans="1:22" x14ac:dyDescent="0.3">
      <c r="B13" s="23" t="s">
        <v>133</v>
      </c>
      <c r="D13" s="33"/>
      <c r="E13" s="34"/>
      <c r="F13" s="34"/>
      <c r="G13" s="34"/>
      <c r="H13" s="34"/>
      <c r="I13" s="34"/>
      <c r="J13" s="34"/>
      <c r="K13" s="34"/>
      <c r="L13" s="34"/>
      <c r="M13" s="34"/>
      <c r="N13" s="34"/>
      <c r="O13" s="34"/>
      <c r="P13" s="34"/>
      <c r="Q13" s="35"/>
      <c r="R13" s="35"/>
      <c r="S13" s="35"/>
    </row>
    <row r="14" spans="1:22" x14ac:dyDescent="0.3">
      <c r="B14" s="23" t="s">
        <v>113</v>
      </c>
      <c r="U14" s="32"/>
      <c r="V14" s="32"/>
    </row>
    <row r="15" spans="1:22" x14ac:dyDescent="0.3">
      <c r="B15" s="23"/>
      <c r="U15" s="32"/>
      <c r="V15" s="32"/>
    </row>
    <row r="16" spans="1:22" x14ac:dyDescent="0.3">
      <c r="C16" s="27"/>
      <c r="D16" s="36" t="s">
        <v>76</v>
      </c>
      <c r="E16" s="36" t="s">
        <v>77</v>
      </c>
      <c r="F16" s="36" t="s">
        <v>78</v>
      </c>
      <c r="G16" s="36" t="s">
        <v>79</v>
      </c>
      <c r="H16" s="36" t="s">
        <v>80</v>
      </c>
      <c r="I16" s="36" t="s">
        <v>81</v>
      </c>
      <c r="J16" s="36" t="s">
        <v>82</v>
      </c>
      <c r="K16" s="36" t="s">
        <v>83</v>
      </c>
      <c r="L16" s="36" t="s">
        <v>84</v>
      </c>
      <c r="M16" s="36" t="s">
        <v>85</v>
      </c>
      <c r="N16" s="36" t="s">
        <v>86</v>
      </c>
      <c r="O16" s="36" t="s">
        <v>87</v>
      </c>
      <c r="P16" s="28" t="s">
        <v>88</v>
      </c>
      <c r="Q16" s="28" t="s">
        <v>89</v>
      </c>
      <c r="R16" s="28" t="s">
        <v>90</v>
      </c>
      <c r="S16" s="28" t="s">
        <v>165</v>
      </c>
    </row>
    <row r="17" spans="2:20" x14ac:dyDescent="0.3">
      <c r="C17" s="3" t="s">
        <v>106</v>
      </c>
      <c r="D17" s="37"/>
      <c r="E17" s="30">
        <f>E21+E24</f>
        <v>639.25557619816175</v>
      </c>
      <c r="F17" s="30">
        <f t="shared" ref="F17:O18" si="2">F21+F24</f>
        <v>508.21156436434023</v>
      </c>
      <c r="G17" s="30">
        <f t="shared" si="2"/>
        <v>587.82237561011834</v>
      </c>
      <c r="H17" s="30">
        <f t="shared" si="2"/>
        <v>645.64679323276118</v>
      </c>
      <c r="I17" s="30">
        <f t="shared" si="2"/>
        <v>655.25084194162628</v>
      </c>
      <c r="J17" s="30">
        <f t="shared" si="2"/>
        <v>607.15170373273827</v>
      </c>
      <c r="K17" s="30">
        <f t="shared" si="2"/>
        <v>639.34886962189989</v>
      </c>
      <c r="L17" s="30">
        <f t="shared" si="2"/>
        <v>590.99072372274736</v>
      </c>
      <c r="M17" s="30">
        <f t="shared" si="2"/>
        <v>531.64399389250309</v>
      </c>
      <c r="N17" s="30">
        <f t="shared" si="2"/>
        <v>422.24275183347243</v>
      </c>
      <c r="O17" s="30">
        <f t="shared" si="2"/>
        <v>437.69412959724895</v>
      </c>
      <c r="P17" s="30">
        <f t="shared" ref="P17:Q17" si="3">P21+P24</f>
        <v>567.88009975879811</v>
      </c>
      <c r="Q17" s="31">
        <f t="shared" si="3"/>
        <v>604.40064608003263</v>
      </c>
      <c r="R17" s="31">
        <f t="shared" ref="R17:S17" si="4">R21+R24</f>
        <v>594.2231229990266</v>
      </c>
      <c r="S17" s="31">
        <f t="shared" si="4"/>
        <v>590.12403602935319</v>
      </c>
    </row>
    <row r="18" spans="2:20" x14ac:dyDescent="0.3">
      <c r="C18" s="3" t="s">
        <v>110</v>
      </c>
      <c r="D18" s="37"/>
      <c r="E18" s="30">
        <f>E22+E25</f>
        <v>639.25557619816175</v>
      </c>
      <c r="F18" s="30">
        <f t="shared" si="2"/>
        <v>508.21156436434023</v>
      </c>
      <c r="G18" s="30">
        <f t="shared" si="2"/>
        <v>587.82237561011834</v>
      </c>
      <c r="H18" s="30">
        <f t="shared" si="2"/>
        <v>645.64679323276118</v>
      </c>
      <c r="I18" s="30">
        <f t="shared" si="2"/>
        <v>655.25084194162628</v>
      </c>
      <c r="J18" s="30">
        <f t="shared" si="2"/>
        <v>607.15170373273827</v>
      </c>
      <c r="K18" s="30">
        <f t="shared" si="2"/>
        <v>639.34886962189989</v>
      </c>
      <c r="L18" s="30">
        <f t="shared" si="2"/>
        <v>590.99072372274736</v>
      </c>
      <c r="M18" s="30">
        <f t="shared" si="2"/>
        <v>531.64399389250309</v>
      </c>
      <c r="N18" s="30">
        <f t="shared" si="2"/>
        <v>422.24275183347243</v>
      </c>
      <c r="O18" s="30">
        <f t="shared" si="2"/>
        <v>437.69412959724895</v>
      </c>
      <c r="P18" s="30">
        <f t="shared" ref="P18:Q18" si="5">P22+P25</f>
        <v>567.88009975879811</v>
      </c>
      <c r="Q18" s="31">
        <f t="shared" si="5"/>
        <v>604.40064608003263</v>
      </c>
      <c r="R18" s="31">
        <f t="shared" ref="R18:S18" si="6">R22+R25</f>
        <v>569.4404435624715</v>
      </c>
      <c r="S18" s="31">
        <f t="shared" si="6"/>
        <v>546.26164150446914</v>
      </c>
    </row>
    <row r="19" spans="2:20" x14ac:dyDescent="0.3">
      <c r="C19" s="3" t="s">
        <v>149</v>
      </c>
      <c r="D19" s="38"/>
      <c r="E19" s="39"/>
      <c r="F19" s="39"/>
      <c r="G19" s="39"/>
      <c r="H19" s="39"/>
      <c r="I19" s="39"/>
      <c r="J19" s="39"/>
      <c r="K19" s="39"/>
      <c r="L19" s="39"/>
      <c r="M19" s="39"/>
      <c r="N19" s="39"/>
      <c r="O19" s="39"/>
      <c r="P19" s="39"/>
      <c r="Q19" s="31">
        <f t="shared" ref="Q19" si="7">Q18-Q17</f>
        <v>0</v>
      </c>
      <c r="R19" s="31">
        <f t="shared" ref="R19:S19" si="8">R18-R17</f>
        <v>-24.7826794365551</v>
      </c>
      <c r="S19" s="31">
        <f t="shared" si="8"/>
        <v>-43.862394524884053</v>
      </c>
    </row>
    <row r="20" spans="2:20" x14ac:dyDescent="0.3">
      <c r="C20" s="25" t="s">
        <v>24</v>
      </c>
      <c r="D20" s="26"/>
      <c r="E20" s="45">
        <f>'Input Data'!B47</f>
        <v>8.2040154621340997E-2</v>
      </c>
      <c r="F20" s="45">
        <f>'Input Data'!C47</f>
        <v>6.3569952884665187E-2</v>
      </c>
      <c r="G20" s="45">
        <f>'Input Data'!D47</f>
        <v>8.2571495773698211E-2</v>
      </c>
      <c r="H20" s="45">
        <f>'Input Data'!E47</f>
        <v>9.0503183956617272E-2</v>
      </c>
      <c r="I20" s="45">
        <f>'Input Data'!F47</f>
        <v>9.4959777814219631E-2</v>
      </c>
      <c r="J20" s="45">
        <f>'Input Data'!G47</f>
        <v>9.0278010634573649E-2</v>
      </c>
      <c r="K20" s="45">
        <f>'Input Data'!H47</f>
        <v>0.10098483733073277</v>
      </c>
      <c r="L20" s="45">
        <f>'Input Data'!I47</f>
        <v>9.7157261871483991E-2</v>
      </c>
      <c r="M20" s="45">
        <f>'Input Data'!J47</f>
        <v>8.5601373934403785E-2</v>
      </c>
      <c r="N20" s="45">
        <f>'Input Data'!K47</f>
        <v>6.4041247293833009E-2</v>
      </c>
      <c r="O20" s="45">
        <f>'Input Data'!L47</f>
        <v>6.7515450201563743E-2</v>
      </c>
      <c r="P20" s="45">
        <f>'Input Data'!M47</f>
        <v>8.2351684451197948E-2</v>
      </c>
      <c r="Q20" s="46">
        <f>'Input Data'!N47</f>
        <v>8.6191901710787777E-2</v>
      </c>
      <c r="R20" s="46">
        <f>'Input Data'!O47</f>
        <v>8.3543302257826579E-2</v>
      </c>
      <c r="S20" s="46">
        <f>'Input Data'!P47</f>
        <v>8.2565814951993666E-2</v>
      </c>
    </row>
    <row r="21" spans="2:20" x14ac:dyDescent="0.3">
      <c r="C21" s="3" t="s">
        <v>150</v>
      </c>
      <c r="D21" s="37"/>
      <c r="E21" s="30">
        <f>E$20*D9</f>
        <v>482.86427280172757</v>
      </c>
      <c r="F21" s="30">
        <f t="shared" ref="F21:Q21" si="9">F20*E9</f>
        <v>362.70941424461085</v>
      </c>
      <c r="G21" s="30">
        <f t="shared" si="9"/>
        <v>466.08578241068727</v>
      </c>
      <c r="H21" s="30">
        <f t="shared" si="9"/>
        <v>510.31567928848165</v>
      </c>
      <c r="I21" s="30">
        <f t="shared" si="9"/>
        <v>526.55545302843734</v>
      </c>
      <c r="J21" s="30">
        <f t="shared" si="9"/>
        <v>481.55621220586062</v>
      </c>
      <c r="K21" s="30">
        <f t="shared" si="9"/>
        <v>531.39289171982819</v>
      </c>
      <c r="L21" s="30">
        <f t="shared" si="9"/>
        <v>494.15586147291884</v>
      </c>
      <c r="M21" s="30">
        <f t="shared" si="9"/>
        <v>435.15160111619565</v>
      </c>
      <c r="N21" s="30">
        <f t="shared" si="9"/>
        <v>329.901786390719</v>
      </c>
      <c r="O21" s="30">
        <f t="shared" si="9"/>
        <v>352.67046135084871</v>
      </c>
      <c r="P21" s="30">
        <f t="shared" si="9"/>
        <v>447.5510211946692</v>
      </c>
      <c r="Q21" s="31">
        <f t="shared" si="9"/>
        <v>471.68609926049186</v>
      </c>
      <c r="R21" s="31">
        <f t="shared" ref="R21" si="10">R20*Q9</f>
        <v>461.52908360526629</v>
      </c>
      <c r="S21" s="31">
        <f t="shared" ref="S21" si="11">S20*R9</f>
        <v>457.13168967009642</v>
      </c>
    </row>
    <row r="22" spans="2:20" x14ac:dyDescent="0.3">
      <c r="C22" s="3" t="s">
        <v>151</v>
      </c>
      <c r="D22" s="37"/>
      <c r="E22" s="30">
        <f>E$20*D10</f>
        <v>482.86427280172757</v>
      </c>
      <c r="F22" s="30">
        <f t="shared" ref="F22:Q22" si="12">F$20*E10</f>
        <v>362.70941424461085</v>
      </c>
      <c r="G22" s="30">
        <f t="shared" si="12"/>
        <v>466.08578241068727</v>
      </c>
      <c r="H22" s="30">
        <f t="shared" si="12"/>
        <v>510.31567928848165</v>
      </c>
      <c r="I22" s="30">
        <f t="shared" si="12"/>
        <v>526.55545302843734</v>
      </c>
      <c r="J22" s="30">
        <f t="shared" si="12"/>
        <v>481.55621220586062</v>
      </c>
      <c r="K22" s="30">
        <f t="shared" si="12"/>
        <v>531.39289171982819</v>
      </c>
      <c r="L22" s="30">
        <f t="shared" si="12"/>
        <v>494.15586147291884</v>
      </c>
      <c r="M22" s="30">
        <f t="shared" si="12"/>
        <v>435.15160111619565</v>
      </c>
      <c r="N22" s="30">
        <f t="shared" si="12"/>
        <v>329.901786390719</v>
      </c>
      <c r="O22" s="30">
        <f t="shared" si="12"/>
        <v>352.67046135084871</v>
      </c>
      <c r="P22" s="30">
        <f t="shared" si="12"/>
        <v>447.5510211946692</v>
      </c>
      <c r="Q22" s="31">
        <f t="shared" si="12"/>
        <v>471.68609926049186</v>
      </c>
      <c r="R22" s="31">
        <f t="shared" ref="R22" si="13">R$20*Q10</f>
        <v>442.28054397942765</v>
      </c>
      <c r="S22" s="31">
        <f t="shared" ref="S22" si="14">S$20*R10</f>
        <v>423.15427255445246</v>
      </c>
      <c r="T22" s="40"/>
    </row>
    <row r="23" spans="2:20" x14ac:dyDescent="0.3">
      <c r="C23" s="25" t="s">
        <v>29</v>
      </c>
      <c r="D23" s="26"/>
      <c r="E23" s="45">
        <f>'Input Data'!B72</f>
        <v>2.6571373022963082E-2</v>
      </c>
      <c r="F23" s="45">
        <f>'Input Data'!C72</f>
        <v>2.5501308938981053E-2</v>
      </c>
      <c r="G23" s="45">
        <f>'Input Data'!D72</f>
        <v>2.1566786566370819E-2</v>
      </c>
      <c r="H23" s="45">
        <f>'Input Data'!E72</f>
        <v>2.4000627841633145E-2</v>
      </c>
      <c r="I23" s="45">
        <f>'Input Data'!F72</f>
        <v>2.3209114000479258E-2</v>
      </c>
      <c r="J23" s="45">
        <f>'Input Data'!G72</f>
        <v>2.3545560896784491E-2</v>
      </c>
      <c r="K23" s="45">
        <f>'Input Data'!H72</f>
        <v>2.0515737107505039E-2</v>
      </c>
      <c r="L23" s="45">
        <f>'Input Data'!I72</f>
        <v>1.9038952693696352E-2</v>
      </c>
      <c r="M23" s="45">
        <f>'Input Data'!J72</f>
        <v>1.8981617842340127E-2</v>
      </c>
      <c r="N23" s="45">
        <f>'Input Data'!K72</f>
        <v>1.7925427649145419E-2</v>
      </c>
      <c r="O23" s="45">
        <f>'Input Data'!L72</f>
        <v>1.6276983384024758E-2</v>
      </c>
      <c r="P23" s="45">
        <f>'Input Data'!M72</f>
        <v>2.2141167909225594E-2</v>
      </c>
      <c r="Q23" s="46">
        <f>'Input Data'!N72</f>
        <v>2.42511263168355E-2</v>
      </c>
      <c r="R23" s="46">
        <f>'Input Data'!O72</f>
        <v>2.4019500904012746E-2</v>
      </c>
      <c r="S23" s="46">
        <f>'Input Data'!P72</f>
        <v>2.4020696240626756E-2</v>
      </c>
    </row>
    <row r="24" spans="2:20" x14ac:dyDescent="0.3">
      <c r="C24" s="3" t="s">
        <v>152</v>
      </c>
      <c r="D24" s="37"/>
      <c r="E24" s="30">
        <f>E$23*D9</f>
        <v>156.39130339643415</v>
      </c>
      <c r="F24" s="30">
        <f t="shared" ref="F24:Q24" si="15">F23*E9</f>
        <v>145.50215011972938</v>
      </c>
      <c r="G24" s="30">
        <f t="shared" si="15"/>
        <v>121.73659319943108</v>
      </c>
      <c r="H24" s="30">
        <f t="shared" si="15"/>
        <v>135.33111394427954</v>
      </c>
      <c r="I24" s="30">
        <f t="shared" si="15"/>
        <v>128.69538891318891</v>
      </c>
      <c r="J24" s="30">
        <f t="shared" si="15"/>
        <v>125.59549152687767</v>
      </c>
      <c r="K24" s="30">
        <f t="shared" si="15"/>
        <v>107.95597790207165</v>
      </c>
      <c r="L24" s="30">
        <f t="shared" si="15"/>
        <v>96.834862249828518</v>
      </c>
      <c r="M24" s="30">
        <f t="shared" si="15"/>
        <v>96.492392776307412</v>
      </c>
      <c r="N24" s="30">
        <f t="shared" si="15"/>
        <v>92.340965442753415</v>
      </c>
      <c r="O24" s="30">
        <f t="shared" si="15"/>
        <v>85.02366824640022</v>
      </c>
      <c r="P24" s="30">
        <f t="shared" si="15"/>
        <v>120.32907856412893</v>
      </c>
      <c r="Q24" s="31">
        <f t="shared" si="15"/>
        <v>132.71454681954071</v>
      </c>
      <c r="R24" s="31">
        <f t="shared" ref="R24" si="16">R23*Q9</f>
        <v>132.69403939376036</v>
      </c>
      <c r="S24" s="31">
        <f t="shared" ref="S24" si="17">S23*R9</f>
        <v>132.99234635925677</v>
      </c>
    </row>
    <row r="25" spans="2:20" x14ac:dyDescent="0.3">
      <c r="C25" s="3" t="s">
        <v>153</v>
      </c>
      <c r="D25" s="37"/>
      <c r="E25" s="30">
        <f>E$23*D10</f>
        <v>156.39130339643415</v>
      </c>
      <c r="F25" s="30">
        <f t="shared" ref="F25:Q25" si="18">F$23*E10</f>
        <v>145.50215011972938</v>
      </c>
      <c r="G25" s="30">
        <f t="shared" si="18"/>
        <v>121.73659319943108</v>
      </c>
      <c r="H25" s="30">
        <f t="shared" si="18"/>
        <v>135.33111394427954</v>
      </c>
      <c r="I25" s="30">
        <f t="shared" si="18"/>
        <v>128.69538891318891</v>
      </c>
      <c r="J25" s="30">
        <f t="shared" si="18"/>
        <v>125.59549152687767</v>
      </c>
      <c r="K25" s="30">
        <f t="shared" si="18"/>
        <v>107.95597790207165</v>
      </c>
      <c r="L25" s="30">
        <f t="shared" si="18"/>
        <v>96.834862249828518</v>
      </c>
      <c r="M25" s="30">
        <f t="shared" si="18"/>
        <v>96.492392776307412</v>
      </c>
      <c r="N25" s="30">
        <f t="shared" si="18"/>
        <v>92.340965442753415</v>
      </c>
      <c r="O25" s="30">
        <f t="shared" si="18"/>
        <v>85.02366824640022</v>
      </c>
      <c r="P25" s="30">
        <f t="shared" si="18"/>
        <v>120.32907856412893</v>
      </c>
      <c r="Q25" s="31">
        <f t="shared" si="18"/>
        <v>132.71454681954071</v>
      </c>
      <c r="R25" s="31">
        <f t="shared" ref="R25" si="19">R$23*Q10</f>
        <v>127.15989958304388</v>
      </c>
      <c r="S25" s="31">
        <f t="shared" ref="S25" si="20">S$23*R10</f>
        <v>123.10736895001665</v>
      </c>
    </row>
    <row r="26" spans="2:20" x14ac:dyDescent="0.3">
      <c r="D26" s="33"/>
      <c r="E26" s="34"/>
      <c r="F26" s="34"/>
      <c r="G26" s="34"/>
      <c r="H26" s="34"/>
      <c r="I26" s="34"/>
      <c r="J26" s="34"/>
      <c r="K26" s="34"/>
      <c r="L26" s="34"/>
      <c r="M26" s="34"/>
      <c r="N26" s="34"/>
      <c r="O26" s="34"/>
      <c r="P26" s="34"/>
      <c r="Q26" s="34"/>
      <c r="R26" s="34"/>
      <c r="S26" s="34"/>
    </row>
    <row r="27" spans="2:20" x14ac:dyDescent="0.3">
      <c r="B27" s="23" t="s">
        <v>164</v>
      </c>
      <c r="D27" s="33"/>
      <c r="E27" s="34"/>
      <c r="F27" s="34"/>
      <c r="G27" s="34"/>
      <c r="H27" s="34"/>
      <c r="I27" s="34"/>
      <c r="J27" s="34"/>
      <c r="K27" s="34"/>
      <c r="L27" s="34"/>
      <c r="M27" s="34"/>
      <c r="N27" s="34"/>
      <c r="O27" s="34"/>
      <c r="P27" s="34"/>
      <c r="Q27" s="34"/>
      <c r="R27" s="34"/>
      <c r="S27" s="34"/>
    </row>
    <row r="28" spans="2:20" x14ac:dyDescent="0.3">
      <c r="D28" s="33"/>
      <c r="E28" s="34"/>
      <c r="F28" s="34"/>
      <c r="G28" s="34"/>
      <c r="H28" s="34"/>
      <c r="I28" s="34"/>
      <c r="J28" s="34"/>
      <c r="K28" s="34"/>
      <c r="L28" s="34"/>
      <c r="M28" s="34"/>
      <c r="N28" s="34"/>
      <c r="O28" s="34"/>
      <c r="P28" s="34"/>
      <c r="Q28" s="34"/>
      <c r="R28" s="34"/>
      <c r="S28" s="34"/>
    </row>
    <row r="29" spans="2:20" x14ac:dyDescent="0.3">
      <c r="C29" s="27"/>
      <c r="D29" s="36" t="s">
        <v>76</v>
      </c>
      <c r="E29" s="36" t="s">
        <v>77</v>
      </c>
      <c r="F29" s="36" t="s">
        <v>78</v>
      </c>
      <c r="G29" s="36" t="s">
        <v>79</v>
      </c>
      <c r="H29" s="36" t="s">
        <v>80</v>
      </c>
      <c r="I29" s="36" t="s">
        <v>81</v>
      </c>
      <c r="J29" s="36" t="s">
        <v>82</v>
      </c>
      <c r="K29" s="36" t="s">
        <v>83</v>
      </c>
      <c r="L29" s="36" t="s">
        <v>84</v>
      </c>
      <c r="M29" s="36" t="s">
        <v>85</v>
      </c>
      <c r="N29" s="36" t="s">
        <v>86</v>
      </c>
      <c r="O29" s="36" t="s">
        <v>87</v>
      </c>
      <c r="P29" s="28" t="s">
        <v>88</v>
      </c>
      <c r="Q29" s="28" t="s">
        <v>89</v>
      </c>
      <c r="R29" s="28" t="s">
        <v>90</v>
      </c>
      <c r="S29" s="28" t="s">
        <v>165</v>
      </c>
    </row>
    <row r="30" spans="2:20" x14ac:dyDescent="0.3">
      <c r="C30" s="3" t="s">
        <v>107</v>
      </c>
      <c r="D30" s="52"/>
      <c r="E30" s="30">
        <f>'Input Data'!B305</f>
        <v>514.57739932929621</v>
      </c>
      <c r="F30" s="30">
        <f>'Input Data'!C305</f>
        <v>522.22873514228331</v>
      </c>
      <c r="G30" s="30">
        <f>'Input Data'!D305</f>
        <v>457.31493241148144</v>
      </c>
      <c r="H30" s="30">
        <f>'Input Data'!E305</f>
        <v>559.60464456044201</v>
      </c>
      <c r="I30" s="30">
        <f>'Input Data'!F305</f>
        <v>533.68690045788935</v>
      </c>
      <c r="J30" s="30">
        <f>'Input Data'!G305</f>
        <v>498.54651527509503</v>
      </c>
      <c r="K30" s="30">
        <f>'Input Data'!H305</f>
        <v>460.28792667123071</v>
      </c>
      <c r="L30" s="30">
        <f>'Input Data'!I305</f>
        <v>456.89552331166647</v>
      </c>
      <c r="M30" s="30">
        <f>'Input Data'!J305</f>
        <v>504.52961692139485</v>
      </c>
      <c r="N30" s="30">
        <f>'Input Data'!K305</f>
        <v>451.83914450084103</v>
      </c>
      <c r="O30" s="30">
        <f>'Input Data'!L305</f>
        <v>511.29283024188499</v>
      </c>
      <c r="P30" s="30">
        <f>'Input Data'!M305</f>
        <v>525.94406511147554</v>
      </c>
      <c r="Q30" s="31">
        <f>Q9*($D$6+1)-P9+Q17</f>
        <v>687.18575334217417</v>
      </c>
      <c r="R30" s="31">
        <f>R9*($D$6+1)-Q9+R17</f>
        <v>637.30105710444786</v>
      </c>
      <c r="S30" s="31">
        <f>S9*($D$6+1)-R9+S17</f>
        <v>627.92862601371871</v>
      </c>
    </row>
    <row r="31" spans="2:20" x14ac:dyDescent="0.3">
      <c r="C31" s="3" t="s">
        <v>111</v>
      </c>
      <c r="D31" s="52"/>
      <c r="E31" s="30">
        <f>E30</f>
        <v>514.57739932929621</v>
      </c>
      <c r="F31" s="30">
        <f t="shared" ref="F31:O31" si="21">F30</f>
        <v>522.22873514228331</v>
      </c>
      <c r="G31" s="30">
        <f t="shared" si="21"/>
        <v>457.31493241148144</v>
      </c>
      <c r="H31" s="30">
        <f t="shared" si="21"/>
        <v>559.60464456044201</v>
      </c>
      <c r="I31" s="30">
        <f t="shared" si="21"/>
        <v>533.68690045788935</v>
      </c>
      <c r="J31" s="30">
        <f t="shared" si="21"/>
        <v>498.54651527509503</v>
      </c>
      <c r="K31" s="30">
        <f t="shared" si="21"/>
        <v>460.28792667123071</v>
      </c>
      <c r="L31" s="30">
        <f t="shared" si="21"/>
        <v>456.89552331166647</v>
      </c>
      <c r="M31" s="30">
        <f t="shared" si="21"/>
        <v>504.52961692139485</v>
      </c>
      <c r="N31" s="30">
        <f t="shared" si="21"/>
        <v>451.83914450084103</v>
      </c>
      <c r="O31" s="30">
        <f t="shared" si="21"/>
        <v>511.29283024188499</v>
      </c>
      <c r="P31" s="30">
        <f t="shared" ref="P31" si="22">P30</f>
        <v>525.94406511147554</v>
      </c>
      <c r="Q31" s="31">
        <f>Q9*($D$6+1)-P10+Q18</f>
        <v>687.18575334217417</v>
      </c>
      <c r="R31" s="31">
        <f>R9*($D$6+1)-Q10+R18</f>
        <v>842.92032618597887</v>
      </c>
      <c r="S31" s="31">
        <f>S9*($D$6+1)-R10+S18</f>
        <v>995.5854193682195</v>
      </c>
      <c r="T31" s="34"/>
    </row>
    <row r="33" spans="2:20" x14ac:dyDescent="0.3">
      <c r="B33" s="23" t="s">
        <v>154</v>
      </c>
    </row>
    <row r="35" spans="2:20" x14ac:dyDescent="0.3">
      <c r="C35" s="37"/>
      <c r="D35" s="29" t="s">
        <v>76</v>
      </c>
      <c r="E35" s="30" t="s">
        <v>77</v>
      </c>
      <c r="F35" s="30" t="s">
        <v>78</v>
      </c>
      <c r="G35" s="30" t="s">
        <v>79</v>
      </c>
      <c r="H35" s="30" t="s">
        <v>80</v>
      </c>
      <c r="I35" s="30" t="s">
        <v>81</v>
      </c>
      <c r="J35" s="30" t="s">
        <v>82</v>
      </c>
      <c r="K35" s="30" t="s">
        <v>83</v>
      </c>
      <c r="L35" s="30" t="s">
        <v>84</v>
      </c>
      <c r="M35" s="30" t="s">
        <v>85</v>
      </c>
      <c r="N35" s="30" t="s">
        <v>86</v>
      </c>
      <c r="O35" s="30" t="s">
        <v>87</v>
      </c>
      <c r="P35" s="28" t="s">
        <v>88</v>
      </c>
      <c r="Q35" s="28" t="s">
        <v>89</v>
      </c>
      <c r="R35" s="28" t="s">
        <v>90</v>
      </c>
      <c r="S35" s="28" t="s">
        <v>165</v>
      </c>
    </row>
    <row r="36" spans="2:20" x14ac:dyDescent="0.3">
      <c r="C36" s="3" t="s">
        <v>107</v>
      </c>
      <c r="D36" s="38"/>
      <c r="E36" s="30">
        <f t="shared" ref="E36:O37" si="23">E30</f>
        <v>514.57739932929621</v>
      </c>
      <c r="F36" s="30">
        <f t="shared" si="23"/>
        <v>522.22873514228331</v>
      </c>
      <c r="G36" s="30">
        <f t="shared" si="23"/>
        <v>457.31493241148144</v>
      </c>
      <c r="H36" s="30">
        <f t="shared" si="23"/>
        <v>559.60464456044201</v>
      </c>
      <c r="I36" s="30">
        <f t="shared" si="23"/>
        <v>533.68690045788935</v>
      </c>
      <c r="J36" s="30">
        <f t="shared" si="23"/>
        <v>498.54651527509503</v>
      </c>
      <c r="K36" s="30">
        <f t="shared" si="23"/>
        <v>460.28792667123071</v>
      </c>
      <c r="L36" s="30">
        <f t="shared" si="23"/>
        <v>456.89552331166647</v>
      </c>
      <c r="M36" s="30">
        <f t="shared" si="23"/>
        <v>504.52961692139485</v>
      </c>
      <c r="N36" s="30">
        <f t="shared" si="23"/>
        <v>451.83914450084103</v>
      </c>
      <c r="O36" s="30">
        <f t="shared" si="23"/>
        <v>511.29283024188499</v>
      </c>
      <c r="P36" s="30">
        <f t="shared" ref="P36:Q36" si="24">P30</f>
        <v>525.94406511147554</v>
      </c>
      <c r="Q36" s="31">
        <f t="shared" si="24"/>
        <v>687.18575334217417</v>
      </c>
      <c r="R36" s="31">
        <f t="shared" ref="R36:S36" si="25">R30</f>
        <v>637.30105710444786</v>
      </c>
      <c r="S36" s="31">
        <f t="shared" si="25"/>
        <v>627.92862601371871</v>
      </c>
      <c r="T36" s="34"/>
    </row>
    <row r="37" spans="2:20" x14ac:dyDescent="0.3">
      <c r="C37" s="3" t="s">
        <v>111</v>
      </c>
      <c r="D37" s="38"/>
      <c r="E37" s="30">
        <f>E31</f>
        <v>514.57739932929621</v>
      </c>
      <c r="F37" s="30">
        <f t="shared" si="23"/>
        <v>522.22873514228331</v>
      </c>
      <c r="G37" s="30">
        <f t="shared" si="23"/>
        <v>457.31493241148144</v>
      </c>
      <c r="H37" s="30">
        <f t="shared" si="23"/>
        <v>559.60464456044201</v>
      </c>
      <c r="I37" s="30">
        <f t="shared" si="23"/>
        <v>533.68690045788935</v>
      </c>
      <c r="J37" s="30">
        <f t="shared" si="23"/>
        <v>498.54651527509503</v>
      </c>
      <c r="K37" s="30">
        <f t="shared" si="23"/>
        <v>460.28792667123071</v>
      </c>
      <c r="L37" s="30">
        <f t="shared" si="23"/>
        <v>456.89552331166647</v>
      </c>
      <c r="M37" s="30">
        <f t="shared" si="23"/>
        <v>504.52961692139485</v>
      </c>
      <c r="N37" s="30">
        <f t="shared" si="23"/>
        <v>451.83914450084103</v>
      </c>
      <c r="O37" s="30">
        <f t="shared" si="23"/>
        <v>511.29283024188499</v>
      </c>
      <c r="P37" s="30">
        <f t="shared" ref="P37:Q37" si="26">P31</f>
        <v>525.94406511147554</v>
      </c>
      <c r="Q37" s="31">
        <f t="shared" si="26"/>
        <v>687.18575334217417</v>
      </c>
      <c r="R37" s="31">
        <f t="shared" ref="R37:S37" si="27">R31</f>
        <v>842.92032618597887</v>
      </c>
      <c r="S37" s="31">
        <f t="shared" si="27"/>
        <v>995.5854193682195</v>
      </c>
      <c r="T37" s="34"/>
    </row>
    <row r="38" spans="2:20" x14ac:dyDescent="0.3">
      <c r="C38" s="3" t="s">
        <v>25</v>
      </c>
      <c r="D38" s="37"/>
      <c r="E38" s="30">
        <f>'Input Data'!B103</f>
        <v>131.45016240318415</v>
      </c>
      <c r="F38" s="30">
        <f>'Input Data'!C103</f>
        <v>164.83778643199275</v>
      </c>
      <c r="G38" s="30">
        <f>'Input Data'!D103</f>
        <v>165.70234771515004</v>
      </c>
      <c r="H38" s="30">
        <f>'Input Data'!E103</f>
        <v>230.80614013087032</v>
      </c>
      <c r="I38" s="30">
        <f>'Input Data'!F103</f>
        <v>203.57688530234438</v>
      </c>
      <c r="J38" s="30">
        <f>'Input Data'!G103</f>
        <v>204.28276634463234</v>
      </c>
      <c r="K38" s="30">
        <f>'Input Data'!H103</f>
        <v>203.65732517866724</v>
      </c>
      <c r="L38" s="30">
        <f>'Input Data'!I103</f>
        <v>214.0881789355189</v>
      </c>
      <c r="M38" s="30">
        <f>'Input Data'!J103</f>
        <v>249.53300639524915</v>
      </c>
      <c r="N38" s="30">
        <f>'Input Data'!K103</f>
        <v>210.34420367955448</v>
      </c>
      <c r="O38" s="30">
        <f>'Input Data'!L103</f>
        <v>179.84041996245742</v>
      </c>
      <c r="P38" s="30">
        <f>'Input Data'!M103</f>
        <v>213.65427000153983</v>
      </c>
      <c r="Q38" s="31">
        <f>'Input Data'!N103</f>
        <v>206.04476767287358</v>
      </c>
      <c r="R38" s="31">
        <f>'Input Data'!O103</f>
        <v>204.52617300441659</v>
      </c>
      <c r="S38" s="31">
        <f>'Input Data'!P103</f>
        <v>203.94343336890742</v>
      </c>
      <c r="T38" s="34"/>
    </row>
    <row r="39" spans="2:20" x14ac:dyDescent="0.3">
      <c r="C39" s="3" t="s">
        <v>30</v>
      </c>
      <c r="D39" s="37"/>
      <c r="E39" s="30">
        <f>'Input Data'!B129</f>
        <v>104.21235330941118</v>
      </c>
      <c r="F39" s="30">
        <f>'Input Data'!C129</f>
        <v>137.84016102838851</v>
      </c>
      <c r="G39" s="30">
        <f>'Input Data'!D129</f>
        <v>125.23624151253838</v>
      </c>
      <c r="H39" s="30">
        <f>'Input Data'!E129</f>
        <v>151.29705599755482</v>
      </c>
      <c r="I39" s="30">
        <f>'Input Data'!F129</f>
        <v>157.10309621737767</v>
      </c>
      <c r="J39" s="30">
        <f>'Input Data'!G129</f>
        <v>114.38735913949131</v>
      </c>
      <c r="K39" s="30">
        <f>'Input Data'!H129</f>
        <v>87.761770350164468</v>
      </c>
      <c r="L39" s="30">
        <f>'Input Data'!I129</f>
        <v>107.41417665671577</v>
      </c>
      <c r="M39" s="30">
        <f>'Input Data'!J129</f>
        <v>101.55000174676607</v>
      </c>
      <c r="N39" s="30">
        <f>'Input Data'!K129</f>
        <v>91.301357322318182</v>
      </c>
      <c r="O39" s="30">
        <f>'Input Data'!L129</f>
        <v>62.837444062111949</v>
      </c>
      <c r="P39" s="30">
        <f>'Input Data'!M129</f>
        <v>86.091475843334109</v>
      </c>
      <c r="Q39" s="31">
        <f>'Input Data'!N129</f>
        <v>96.154559245719412</v>
      </c>
      <c r="R39" s="31">
        <f>'Input Data'!O129</f>
        <v>87.246935682865939</v>
      </c>
      <c r="S39" s="31">
        <f>'Input Data'!P129</f>
        <v>86.66404223697964</v>
      </c>
      <c r="T39" s="34"/>
    </row>
    <row r="40" spans="2:20" x14ac:dyDescent="0.3">
      <c r="C40" s="3" t="s">
        <v>108</v>
      </c>
      <c r="D40" s="37"/>
      <c r="E40" s="30">
        <f>E36-E$38-E$39</f>
        <v>278.91488361670088</v>
      </c>
      <c r="F40" s="30">
        <f t="shared" ref="F40:O41" si="28">F36-F$38-F$39</f>
        <v>219.55078768190205</v>
      </c>
      <c r="G40" s="30">
        <f t="shared" si="28"/>
        <v>166.37634318379301</v>
      </c>
      <c r="H40" s="30">
        <f t="shared" si="28"/>
        <v>177.5014484320169</v>
      </c>
      <c r="I40" s="30">
        <f t="shared" si="28"/>
        <v>173.00691893816727</v>
      </c>
      <c r="J40" s="30">
        <f t="shared" si="28"/>
        <v>179.87638979097142</v>
      </c>
      <c r="K40" s="30">
        <f t="shared" si="28"/>
        <v>168.86883114239902</v>
      </c>
      <c r="L40" s="30">
        <f t="shared" si="28"/>
        <v>135.3931677194318</v>
      </c>
      <c r="M40" s="30">
        <f t="shared" si="28"/>
        <v>153.44660877937963</v>
      </c>
      <c r="N40" s="30">
        <f t="shared" si="28"/>
        <v>150.19358349896837</v>
      </c>
      <c r="O40" s="30">
        <f t="shared" si="28"/>
        <v>268.61496621731561</v>
      </c>
      <c r="P40" s="30">
        <f t="shared" ref="P40:Q40" si="29">P36-P$38-P$39</f>
        <v>226.1983192666016</v>
      </c>
      <c r="Q40" s="31">
        <f t="shared" si="29"/>
        <v>384.98642642358118</v>
      </c>
      <c r="R40" s="31">
        <f t="shared" ref="R40:S40" si="30">R36-R$38-R$39</f>
        <v>345.52794841716536</v>
      </c>
      <c r="S40" s="31">
        <f t="shared" si="30"/>
        <v>337.32115040783162</v>
      </c>
      <c r="T40" s="34"/>
    </row>
    <row r="41" spans="2:20" x14ac:dyDescent="0.3">
      <c r="C41" s="3" t="s">
        <v>112</v>
      </c>
      <c r="D41" s="37"/>
      <c r="E41" s="30">
        <f>E37-E$38-E$39</f>
        <v>278.91488361670088</v>
      </c>
      <c r="F41" s="30">
        <f t="shared" si="28"/>
        <v>219.55078768190205</v>
      </c>
      <c r="G41" s="30">
        <f t="shared" si="28"/>
        <v>166.37634318379301</v>
      </c>
      <c r="H41" s="30">
        <f t="shared" si="28"/>
        <v>177.5014484320169</v>
      </c>
      <c r="I41" s="30">
        <f t="shared" si="28"/>
        <v>173.00691893816727</v>
      </c>
      <c r="J41" s="30">
        <f t="shared" si="28"/>
        <v>179.87638979097142</v>
      </c>
      <c r="K41" s="30">
        <f t="shared" si="28"/>
        <v>168.86883114239902</v>
      </c>
      <c r="L41" s="30">
        <f t="shared" si="28"/>
        <v>135.3931677194318</v>
      </c>
      <c r="M41" s="30">
        <f t="shared" si="28"/>
        <v>153.44660877937963</v>
      </c>
      <c r="N41" s="30">
        <f t="shared" si="28"/>
        <v>150.19358349896837</v>
      </c>
      <c r="O41" s="30">
        <f t="shared" si="28"/>
        <v>268.61496621731561</v>
      </c>
      <c r="P41" s="30">
        <f t="shared" ref="P41:Q41" si="31">P37-P$38-P$39</f>
        <v>226.1983192666016</v>
      </c>
      <c r="Q41" s="31">
        <f t="shared" si="31"/>
        <v>384.98642642358118</v>
      </c>
      <c r="R41" s="31">
        <f t="shared" ref="R41:S41" si="32">R37-R$38-R$39</f>
        <v>551.14721749869636</v>
      </c>
      <c r="S41" s="31">
        <f t="shared" si="32"/>
        <v>704.97794376233242</v>
      </c>
      <c r="T41" s="34"/>
    </row>
    <row r="42" spans="2:20" x14ac:dyDescent="0.3">
      <c r="C42" s="23"/>
      <c r="D42" s="33"/>
      <c r="E42" s="53"/>
      <c r="F42" s="53"/>
      <c r="G42" s="53"/>
      <c r="H42" s="53"/>
      <c r="I42" s="53"/>
      <c r="J42" s="53"/>
      <c r="K42" s="53"/>
      <c r="L42" s="53"/>
      <c r="M42" s="53"/>
      <c r="N42" s="53"/>
      <c r="O42" s="53"/>
      <c r="P42" s="53"/>
      <c r="Q42" s="41"/>
      <c r="R42" s="41"/>
      <c r="S42" s="41"/>
      <c r="T42" s="34"/>
    </row>
    <row r="43" spans="2:20" x14ac:dyDescent="0.3">
      <c r="B43" s="23" t="s">
        <v>159</v>
      </c>
      <c r="C43" s="23"/>
      <c r="D43" s="33"/>
      <c r="E43" s="53"/>
      <c r="F43" s="53"/>
      <c r="G43" s="53"/>
      <c r="H43" s="53"/>
      <c r="I43" s="53"/>
      <c r="J43" s="53"/>
      <c r="K43" s="53"/>
      <c r="L43" s="53"/>
      <c r="M43" s="53"/>
      <c r="N43" s="53"/>
      <c r="O43" s="53"/>
      <c r="P43" s="53"/>
      <c r="Q43" s="41"/>
      <c r="R43" s="41"/>
      <c r="S43" s="41"/>
      <c r="T43" s="34"/>
    </row>
    <row r="44" spans="2:20" x14ac:dyDescent="0.3">
      <c r="C44" s="23"/>
      <c r="D44" s="33"/>
      <c r="E44" s="53"/>
      <c r="F44" s="53"/>
      <c r="G44" s="53"/>
      <c r="H44" s="53"/>
      <c r="I44" s="53"/>
      <c r="J44" s="53"/>
      <c r="K44" s="53"/>
      <c r="L44" s="53"/>
      <c r="M44" s="53"/>
      <c r="N44" s="53"/>
      <c r="O44" s="53"/>
      <c r="P44" s="53"/>
      <c r="Q44" s="41"/>
      <c r="R44" s="41"/>
      <c r="S44" s="41"/>
      <c r="T44" s="34"/>
    </row>
    <row r="45" spans="2:20" x14ac:dyDescent="0.3">
      <c r="C45" s="3" t="s">
        <v>99</v>
      </c>
      <c r="D45" s="28">
        <f>'Input Data'!B226</f>
        <v>7.9274725241300157</v>
      </c>
      <c r="E45" s="53"/>
      <c r="F45" s="53"/>
      <c r="G45" s="53"/>
      <c r="H45" s="53"/>
      <c r="I45" s="53"/>
      <c r="J45" s="53"/>
      <c r="K45" s="53"/>
      <c r="L45" s="53"/>
      <c r="M45" s="53"/>
      <c r="N45" s="53"/>
      <c r="O45" s="53"/>
      <c r="P45" s="53"/>
      <c r="Q45" s="41"/>
      <c r="R45" s="41"/>
      <c r="S45" s="41"/>
      <c r="T45" s="34"/>
    </row>
    <row r="46" spans="2:20" x14ac:dyDescent="0.3">
      <c r="C46" s="23"/>
      <c r="D46" s="33"/>
      <c r="E46" s="53"/>
      <c r="F46" s="53"/>
      <c r="G46" s="53"/>
      <c r="H46" s="53"/>
      <c r="I46" s="53"/>
      <c r="J46" s="53"/>
      <c r="K46" s="53"/>
      <c r="L46" s="53"/>
      <c r="M46" s="53"/>
      <c r="N46" s="53"/>
      <c r="O46" s="53"/>
      <c r="P46" s="53"/>
      <c r="Q46" s="41"/>
      <c r="R46" s="41"/>
      <c r="S46" s="41"/>
      <c r="T46" s="34"/>
    </row>
    <row r="47" spans="2:20" x14ac:dyDescent="0.3">
      <c r="C47" s="23"/>
      <c r="D47" s="28" t="s">
        <v>89</v>
      </c>
      <c r="E47" s="28" t="s">
        <v>90</v>
      </c>
      <c r="F47" s="28" t="s">
        <v>165</v>
      </c>
      <c r="G47" s="53"/>
      <c r="H47" s="53"/>
      <c r="I47" s="53"/>
      <c r="J47" s="53"/>
      <c r="K47" s="53"/>
      <c r="L47" s="53"/>
      <c r="M47" s="53"/>
      <c r="N47" s="53"/>
      <c r="O47" s="53"/>
      <c r="P47" s="53"/>
      <c r="Q47" s="41"/>
      <c r="R47" s="41"/>
      <c r="S47" s="41"/>
      <c r="T47" s="34"/>
    </row>
    <row r="48" spans="2:20" x14ac:dyDescent="0.3">
      <c r="C48" s="3" t="s">
        <v>108</v>
      </c>
      <c r="D48" s="31">
        <f>Q40</f>
        <v>384.98642642358118</v>
      </c>
      <c r="E48" s="30">
        <f t="shared" ref="E48:F49" si="33">R40</f>
        <v>345.52794841716536</v>
      </c>
      <c r="F48" s="30">
        <f t="shared" si="33"/>
        <v>337.32115040783162</v>
      </c>
      <c r="G48" s="53"/>
      <c r="H48" s="53"/>
      <c r="I48" s="53"/>
      <c r="J48" s="53"/>
      <c r="K48" s="53"/>
      <c r="L48" s="53"/>
      <c r="M48" s="53"/>
      <c r="N48" s="53"/>
      <c r="O48" s="53"/>
      <c r="P48" s="53"/>
      <c r="Q48" s="41"/>
      <c r="R48" s="41"/>
      <c r="S48" s="41"/>
      <c r="T48" s="34"/>
    </row>
    <row r="49" spans="2:20" x14ac:dyDescent="0.3">
      <c r="C49" s="3" t="s">
        <v>112</v>
      </c>
      <c r="D49" s="31">
        <f>Q41</f>
        <v>384.98642642358118</v>
      </c>
      <c r="E49" s="30">
        <f t="shared" si="33"/>
        <v>551.14721749869636</v>
      </c>
      <c r="F49" s="30">
        <f t="shared" si="33"/>
        <v>704.97794376233242</v>
      </c>
      <c r="G49" s="53"/>
      <c r="H49" s="53"/>
      <c r="I49" s="53"/>
      <c r="J49" s="53"/>
      <c r="K49" s="53"/>
      <c r="L49" s="53"/>
      <c r="M49" s="53"/>
      <c r="N49" s="53"/>
      <c r="O49" s="53"/>
      <c r="P49" s="53"/>
      <c r="Q49" s="41"/>
      <c r="R49" s="41"/>
      <c r="S49" s="41"/>
      <c r="T49" s="34"/>
    </row>
    <row r="50" spans="2:20" x14ac:dyDescent="0.3">
      <c r="C50" s="3" t="s">
        <v>160</v>
      </c>
      <c r="D50" s="31">
        <f>'Input Data'!B154</f>
        <v>49.232283579726285</v>
      </c>
      <c r="E50" s="30">
        <f>'Input Data'!C154</f>
        <v>48.443483607813555</v>
      </c>
      <c r="F50" s="30">
        <f>'Input Data'!D154</f>
        <v>44.474020444882314</v>
      </c>
      <c r="G50" s="53"/>
      <c r="H50" s="53"/>
      <c r="I50" s="53"/>
      <c r="J50" s="53"/>
      <c r="K50" s="53"/>
      <c r="L50" s="53"/>
      <c r="M50" s="53"/>
      <c r="N50" s="53"/>
      <c r="O50" s="53"/>
      <c r="P50" s="53"/>
      <c r="Q50" s="41"/>
      <c r="R50" s="41"/>
      <c r="S50" s="41"/>
      <c r="T50" s="34"/>
    </row>
    <row r="51" spans="2:20" x14ac:dyDescent="0.3">
      <c r="C51" s="3" t="s">
        <v>126</v>
      </c>
      <c r="D51" s="31">
        <f>D48-D$50-$D$45</f>
        <v>327.82667031972488</v>
      </c>
      <c r="E51" s="30">
        <f t="shared" ref="E51:F52" si="34">E48-E$50-$D$45</f>
        <v>289.1569922852218</v>
      </c>
      <c r="F51" s="30">
        <f t="shared" si="34"/>
        <v>284.91965743881934</v>
      </c>
      <c r="G51" s="53"/>
      <c r="H51" s="53"/>
      <c r="I51" s="53"/>
      <c r="J51" s="53"/>
      <c r="K51" s="53"/>
      <c r="L51" s="53"/>
      <c r="M51" s="53"/>
      <c r="N51" s="53"/>
      <c r="O51" s="53"/>
      <c r="P51" s="53"/>
      <c r="Q51" s="41"/>
      <c r="R51" s="41"/>
      <c r="S51" s="41"/>
      <c r="T51" s="34"/>
    </row>
    <row r="52" spans="2:20" x14ac:dyDescent="0.3">
      <c r="C52" s="3" t="s">
        <v>127</v>
      </c>
      <c r="D52" s="31">
        <f>D49-D$50-$D$45</f>
        <v>327.82667031972488</v>
      </c>
      <c r="E52" s="30">
        <f t="shared" si="34"/>
        <v>494.77626136675281</v>
      </c>
      <c r="F52" s="30">
        <f>F49-F$50-$D$45</f>
        <v>652.57645079332008</v>
      </c>
      <c r="G52" s="53"/>
      <c r="H52" s="53"/>
      <c r="I52" s="53"/>
      <c r="J52" s="53"/>
      <c r="K52" s="53"/>
      <c r="L52" s="53"/>
      <c r="M52" s="53"/>
      <c r="N52" s="53"/>
      <c r="O52" s="53"/>
      <c r="P52" s="53"/>
      <c r="Q52" s="41"/>
      <c r="R52" s="41"/>
      <c r="S52" s="41"/>
      <c r="T52" s="34"/>
    </row>
    <row r="53" spans="2:20" x14ac:dyDescent="0.3">
      <c r="C53" s="23"/>
      <c r="D53" s="33"/>
      <c r="E53" s="53"/>
      <c r="F53" s="53"/>
      <c r="G53" s="53"/>
      <c r="H53" s="53"/>
      <c r="I53" s="53"/>
      <c r="J53" s="53"/>
      <c r="K53" s="53"/>
      <c r="L53" s="53"/>
      <c r="M53" s="53"/>
      <c r="N53" s="53"/>
      <c r="O53" s="53"/>
      <c r="P53" s="53"/>
      <c r="Q53" s="41"/>
      <c r="R53" s="41"/>
      <c r="S53" s="41"/>
      <c r="T53" s="34"/>
    </row>
    <row r="54" spans="2:20" x14ac:dyDescent="0.3">
      <c r="B54" s="23" t="s">
        <v>117</v>
      </c>
      <c r="C54" s="23"/>
      <c r="D54" s="33"/>
      <c r="E54" s="53"/>
      <c r="F54" s="53"/>
      <c r="G54" s="53"/>
      <c r="H54" s="53"/>
      <c r="I54" s="53"/>
      <c r="J54" s="53"/>
      <c r="K54" s="53"/>
      <c r="L54" s="53"/>
      <c r="M54" s="53"/>
      <c r="N54" s="53"/>
      <c r="O54" s="53"/>
      <c r="P54" s="53"/>
      <c r="Q54" s="41"/>
      <c r="R54" s="41"/>
      <c r="S54" s="41"/>
      <c r="T54" s="34"/>
    </row>
    <row r="55" spans="2:20" x14ac:dyDescent="0.3">
      <c r="C55" s="23"/>
      <c r="D55" s="33"/>
      <c r="E55" s="53"/>
      <c r="F55" s="53"/>
      <c r="G55" s="53"/>
      <c r="H55" s="53"/>
      <c r="I55" s="53"/>
      <c r="J55" s="53"/>
      <c r="K55" s="53"/>
      <c r="L55" s="53"/>
      <c r="M55" s="53"/>
      <c r="N55" s="53"/>
      <c r="O55" s="53"/>
      <c r="P55" s="53"/>
      <c r="Q55" s="41"/>
      <c r="R55" s="41"/>
      <c r="S55" s="41"/>
      <c r="T55" s="34"/>
    </row>
    <row r="56" spans="2:20" x14ac:dyDescent="0.3">
      <c r="C56" s="3" t="s">
        <v>100</v>
      </c>
      <c r="D56" s="43">
        <f>'Input Data'!B84</f>
        <v>0.98599996489091446</v>
      </c>
      <c r="E56" s="53"/>
      <c r="F56" s="53"/>
      <c r="G56" s="53"/>
      <c r="H56" s="53"/>
      <c r="I56" s="53"/>
      <c r="J56" s="53"/>
      <c r="K56" s="53"/>
      <c r="L56" s="53"/>
      <c r="M56" s="53"/>
      <c r="N56" s="53"/>
      <c r="O56" s="53"/>
      <c r="P56" s="53"/>
      <c r="Q56" s="41"/>
      <c r="R56" s="41"/>
      <c r="S56" s="41"/>
      <c r="T56" s="34"/>
    </row>
    <row r="57" spans="2:20" x14ac:dyDescent="0.3">
      <c r="C57" s="3" t="s">
        <v>128</v>
      </c>
      <c r="D57" s="44">
        <f>'Input Data'!B179</f>
        <v>0.90636704119850187</v>
      </c>
      <c r="E57" s="53"/>
      <c r="F57" s="53"/>
      <c r="G57" s="53"/>
      <c r="H57" s="53"/>
      <c r="I57" s="53"/>
      <c r="J57" s="53"/>
      <c r="K57" s="53"/>
      <c r="L57" s="53"/>
      <c r="M57" s="53"/>
      <c r="N57" s="53"/>
      <c r="O57" s="53"/>
      <c r="P57" s="53"/>
      <c r="Q57" s="41"/>
      <c r="R57" s="41"/>
      <c r="S57" s="41"/>
      <c r="T57" s="34"/>
    </row>
    <row r="58" spans="2:20" x14ac:dyDescent="0.3">
      <c r="C58" s="3" t="s">
        <v>129</v>
      </c>
      <c r="D58" s="44">
        <f>'Input Data'!B203</f>
        <v>0.62909367613567313</v>
      </c>
      <c r="E58" s="53"/>
      <c r="F58" s="53"/>
      <c r="G58" s="53"/>
      <c r="H58" s="53"/>
      <c r="I58" s="53"/>
      <c r="J58" s="53"/>
      <c r="K58" s="53"/>
      <c r="L58" s="53"/>
      <c r="M58" s="53"/>
      <c r="N58" s="53"/>
      <c r="O58" s="53"/>
      <c r="P58" s="53"/>
      <c r="Q58" s="41"/>
      <c r="R58" s="41"/>
      <c r="S58" s="41"/>
      <c r="T58" s="34"/>
    </row>
    <row r="59" spans="2:20" x14ac:dyDescent="0.3">
      <c r="C59" s="23"/>
      <c r="D59" s="33"/>
      <c r="E59" s="53"/>
      <c r="F59" s="53"/>
      <c r="G59" s="53"/>
      <c r="H59" s="53"/>
      <c r="I59" s="53"/>
      <c r="J59" s="53"/>
      <c r="K59" s="53"/>
      <c r="L59" s="53"/>
      <c r="M59" s="53"/>
      <c r="N59" s="53"/>
      <c r="O59" s="53"/>
      <c r="P59" s="53"/>
      <c r="Q59" s="41"/>
      <c r="R59" s="41"/>
      <c r="S59" s="41"/>
      <c r="T59" s="34"/>
    </row>
    <row r="60" spans="2:20" x14ac:dyDescent="0.3">
      <c r="C60" s="3" t="s">
        <v>101</v>
      </c>
      <c r="D60" s="28" t="s">
        <v>165</v>
      </c>
      <c r="E60" s="53"/>
      <c r="F60" s="53"/>
      <c r="G60" s="53"/>
      <c r="H60" s="53"/>
      <c r="I60" s="53"/>
      <c r="J60" s="53"/>
      <c r="K60" s="53"/>
      <c r="L60" s="53"/>
      <c r="M60" s="53"/>
      <c r="N60" s="53"/>
      <c r="O60" s="53"/>
      <c r="P60" s="53"/>
      <c r="Q60" s="41"/>
      <c r="R60" s="41"/>
      <c r="S60" s="41"/>
      <c r="T60" s="34"/>
    </row>
    <row r="61" spans="2:20" x14ac:dyDescent="0.3">
      <c r="C61" s="3" t="s">
        <v>118</v>
      </c>
      <c r="D61" s="28" t="s">
        <v>90</v>
      </c>
      <c r="E61" s="53"/>
      <c r="F61" s="53"/>
      <c r="G61" s="53"/>
      <c r="H61" s="53"/>
      <c r="I61" s="53"/>
      <c r="J61" s="53"/>
      <c r="K61" s="53"/>
      <c r="L61" s="53"/>
      <c r="M61" s="53"/>
      <c r="N61" s="53"/>
      <c r="O61" s="53"/>
      <c r="P61" s="53"/>
      <c r="Q61" s="41"/>
      <c r="R61" s="41"/>
      <c r="S61" s="41"/>
      <c r="T61" s="34"/>
    </row>
    <row r="62" spans="2:20" x14ac:dyDescent="0.3">
      <c r="C62" s="3" t="s">
        <v>130</v>
      </c>
      <c r="D62" s="31">
        <f>F51/D$56/D$57/D$58</f>
        <v>506.78772813023983</v>
      </c>
      <c r="E62" s="53"/>
      <c r="F62" s="53"/>
      <c r="G62" s="53"/>
      <c r="H62" s="53"/>
      <c r="I62" s="53"/>
      <c r="J62" s="53"/>
      <c r="K62" s="53"/>
      <c r="L62" s="53"/>
      <c r="M62" s="53"/>
      <c r="N62" s="53"/>
      <c r="O62" s="53"/>
      <c r="P62" s="53"/>
      <c r="Q62" s="41"/>
      <c r="R62" s="41"/>
      <c r="S62" s="41"/>
      <c r="T62" s="34"/>
    </row>
    <row r="63" spans="2:20" x14ac:dyDescent="0.3">
      <c r="C63" s="3" t="s">
        <v>131</v>
      </c>
      <c r="D63" s="31">
        <f>F52/D$56/D$57/D$58</f>
        <v>1160.740329051732</v>
      </c>
      <c r="E63" s="53"/>
      <c r="F63" s="53"/>
      <c r="G63" s="53"/>
      <c r="H63" s="53"/>
      <c r="I63" s="53"/>
      <c r="J63" s="53"/>
      <c r="K63" s="53"/>
      <c r="L63" s="53"/>
      <c r="M63" s="53"/>
      <c r="N63" s="53"/>
      <c r="O63" s="53"/>
      <c r="P63" s="53"/>
      <c r="Q63" s="41"/>
      <c r="R63" s="41"/>
      <c r="S63" s="41"/>
      <c r="T63" s="34"/>
    </row>
    <row r="64" spans="2:20" ht="14.5" x14ac:dyDescent="0.35">
      <c r="C64" s="3" t="s">
        <v>31</v>
      </c>
      <c r="D64" s="31">
        <f>D63-D62</f>
        <v>653.95260092149215</v>
      </c>
      <c r="E64" s="60" t="s">
        <v>174</v>
      </c>
      <c r="F64" s="53"/>
      <c r="G64" s="53"/>
      <c r="H64" s="53"/>
      <c r="I64" s="53"/>
      <c r="J64" s="53"/>
      <c r="K64" s="53"/>
      <c r="L64" s="53"/>
      <c r="M64" s="53"/>
      <c r="N64" s="53"/>
      <c r="O64" s="53"/>
      <c r="P64" s="53"/>
      <c r="Q64" s="41"/>
      <c r="R64" s="41"/>
      <c r="S64" s="41"/>
      <c r="T64" s="34"/>
    </row>
    <row r="65" spans="2:20" x14ac:dyDescent="0.3">
      <c r="C65" s="23"/>
      <c r="D65" s="33"/>
      <c r="E65" s="53"/>
      <c r="F65" s="53"/>
      <c r="G65" s="53"/>
      <c r="H65" s="53"/>
      <c r="I65" s="53"/>
      <c r="J65" s="53"/>
      <c r="K65" s="53"/>
      <c r="L65" s="53"/>
      <c r="M65" s="53"/>
      <c r="N65" s="53"/>
      <c r="O65" s="53"/>
      <c r="P65" s="53"/>
      <c r="Q65" s="41"/>
      <c r="R65" s="41"/>
      <c r="S65" s="41"/>
      <c r="T65" s="34"/>
    </row>
    <row r="66" spans="2:20" x14ac:dyDescent="0.3">
      <c r="B66" s="23" t="s">
        <v>119</v>
      </c>
      <c r="C66" s="23"/>
      <c r="D66" s="33"/>
      <c r="E66" s="53"/>
      <c r="F66" s="53"/>
      <c r="G66" s="53"/>
      <c r="H66" s="53"/>
      <c r="I66" s="53"/>
      <c r="J66" s="53"/>
      <c r="K66" s="53"/>
      <c r="L66" s="53"/>
      <c r="M66" s="53"/>
      <c r="N66" s="53"/>
      <c r="O66" s="53"/>
      <c r="P66" s="53"/>
      <c r="Q66" s="41"/>
      <c r="R66" s="41"/>
      <c r="S66" s="41"/>
      <c r="T66" s="34"/>
    </row>
    <row r="67" spans="2:20" x14ac:dyDescent="0.3">
      <c r="B67" s="23" t="s">
        <v>175</v>
      </c>
      <c r="C67" s="23"/>
      <c r="D67" s="33"/>
      <c r="E67" s="53"/>
      <c r="F67" s="53"/>
      <c r="G67" s="53"/>
      <c r="H67" s="53"/>
      <c r="I67" s="53"/>
      <c r="J67" s="53"/>
      <c r="K67" s="53"/>
      <c r="L67" s="53"/>
      <c r="M67" s="53"/>
      <c r="N67" s="53"/>
      <c r="O67" s="53"/>
      <c r="P67" s="53"/>
      <c r="Q67" s="41"/>
      <c r="R67" s="41"/>
      <c r="S67" s="41"/>
      <c r="T67" s="34"/>
    </row>
    <row r="68" spans="2:20" x14ac:dyDescent="0.3">
      <c r="B68" s="23"/>
      <c r="C68" s="23"/>
      <c r="D68" s="33"/>
      <c r="E68" s="53"/>
      <c r="F68" s="53"/>
      <c r="G68" s="53"/>
      <c r="H68" s="53"/>
      <c r="I68" s="53"/>
      <c r="J68" s="53"/>
      <c r="K68" s="53"/>
      <c r="L68" s="53"/>
      <c r="M68" s="53"/>
      <c r="N68" s="53"/>
      <c r="O68" s="53"/>
      <c r="P68" s="53"/>
      <c r="Q68" s="41"/>
      <c r="R68" s="41"/>
      <c r="S68" s="41"/>
      <c r="T68" s="34"/>
    </row>
    <row r="69" spans="2:20" x14ac:dyDescent="0.3">
      <c r="C69" s="36"/>
      <c r="D69" s="29" t="str">
        <f>D61</f>
        <v>2024/25</v>
      </c>
      <c r="E69" s="53"/>
      <c r="F69" s="53"/>
      <c r="G69" s="53"/>
      <c r="H69" s="53"/>
      <c r="I69" s="53"/>
      <c r="J69" s="53"/>
      <c r="K69" s="53"/>
      <c r="L69" s="53"/>
      <c r="M69" s="53"/>
      <c r="N69" s="53"/>
      <c r="O69" s="53"/>
      <c r="P69" s="53"/>
      <c r="Q69" s="41"/>
      <c r="R69" s="41"/>
      <c r="S69" s="41"/>
      <c r="T69" s="34"/>
    </row>
    <row r="70" spans="2:20" x14ac:dyDescent="0.3">
      <c r="C70" s="25" t="s">
        <v>132</v>
      </c>
      <c r="D70" s="31">
        <f>MAX(D62:D63)</f>
        <v>1160.740329051732</v>
      </c>
    </row>
    <row r="72" spans="2:20" ht="14.5" x14ac:dyDescent="0.35">
      <c r="B72" s="76" t="s">
        <v>209</v>
      </c>
    </row>
  </sheetData>
  <phoneticPr fontId="15" type="noConversion"/>
  <hyperlinks>
    <hyperlink ref="B72" location="Contents!A1" display="Link to Contents page" xr:uid="{5DC40FE0-70C5-47E0-9747-8A63A6681519}"/>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F11A4-BA96-4C13-8665-CD01EC1E026A}">
  <dimension ref="A1:V72"/>
  <sheetViews>
    <sheetView zoomScale="80" zoomScaleNormal="80" workbookViewId="0"/>
  </sheetViews>
  <sheetFormatPr defaultColWidth="9.08984375" defaultRowHeight="14" x14ac:dyDescent="0.3"/>
  <cols>
    <col min="1" max="1" width="6.26953125" style="24" customWidth="1"/>
    <col min="2" max="2" width="5.08984375" style="24" customWidth="1"/>
    <col min="3" max="3" width="83.81640625" style="24" customWidth="1"/>
    <col min="4" max="19" width="10.81640625" style="24" customWidth="1"/>
    <col min="20" max="20" width="9.90625" style="24" bestFit="1" customWidth="1"/>
    <col min="21" max="16384" width="9.08984375" style="24"/>
  </cols>
  <sheetData>
    <row r="1" spans="1:22" x14ac:dyDescent="0.3">
      <c r="A1" s="23" t="s">
        <v>116</v>
      </c>
    </row>
    <row r="2" spans="1:22" x14ac:dyDescent="0.3">
      <c r="A2" s="23" t="s">
        <v>161</v>
      </c>
    </row>
    <row r="3" spans="1:22" x14ac:dyDescent="0.3">
      <c r="A3" s="23"/>
    </row>
    <row r="4" spans="1:22" x14ac:dyDescent="0.3">
      <c r="B4" s="23" t="s">
        <v>105</v>
      </c>
    </row>
    <row r="6" spans="1:22" x14ac:dyDescent="0.3">
      <c r="C6" s="25" t="s">
        <v>121</v>
      </c>
      <c r="D6" s="26">
        <f>'Input Data'!B239</f>
        <v>5.5872279685214975E-3</v>
      </c>
    </row>
    <row r="8" spans="1:22" x14ac:dyDescent="0.3">
      <c r="C8" s="27"/>
      <c r="D8" s="28" t="s">
        <v>76</v>
      </c>
      <c r="E8" s="28" t="s">
        <v>77</v>
      </c>
      <c r="F8" s="28" t="s">
        <v>78</v>
      </c>
      <c r="G8" s="28" t="s">
        <v>79</v>
      </c>
      <c r="H8" s="28" t="s">
        <v>80</v>
      </c>
      <c r="I8" s="28" t="s">
        <v>81</v>
      </c>
      <c r="J8" s="28" t="s">
        <v>82</v>
      </c>
      <c r="K8" s="28" t="s">
        <v>83</v>
      </c>
      <c r="L8" s="28" t="s">
        <v>84</v>
      </c>
      <c r="M8" s="28" t="s">
        <v>85</v>
      </c>
      <c r="N8" s="28" t="s">
        <v>86</v>
      </c>
      <c r="O8" s="28" t="s">
        <v>87</v>
      </c>
      <c r="P8" s="28" t="s">
        <v>88</v>
      </c>
      <c r="Q8" s="28" t="s">
        <v>89</v>
      </c>
      <c r="R8" s="28" t="s">
        <v>90</v>
      </c>
      <c r="S8" s="28" t="s">
        <v>165</v>
      </c>
    </row>
    <row r="9" spans="1:22" x14ac:dyDescent="0.3">
      <c r="C9" s="25" t="s">
        <v>27</v>
      </c>
      <c r="D9" s="29">
        <f>'Input Data'!B22</f>
        <v>15616.323916106256</v>
      </c>
      <c r="E9" s="30">
        <f>'Input Data'!C22</f>
        <v>14842.1530291982</v>
      </c>
      <c r="F9" s="30">
        <f>'Input Data'!D22</f>
        <v>14533.281447092912</v>
      </c>
      <c r="G9" s="30">
        <f>'Input Data'!E22</f>
        <v>13980.197428944306</v>
      </c>
      <c r="H9" s="30">
        <f>'Input Data'!F22</f>
        <v>13448.910590718862</v>
      </c>
      <c r="I9" s="30">
        <f>'Input Data'!G22</f>
        <v>12783.5334077404</v>
      </c>
      <c r="J9" s="30">
        <f>'Input Data'!H22</f>
        <v>12162.63209669613</v>
      </c>
      <c r="K9" s="30">
        <f>'Input Data'!I22</f>
        <v>11455.979548803685</v>
      </c>
      <c r="L9" s="30">
        <f>'Input Data'!J22</f>
        <v>10926.642112871372</v>
      </c>
      <c r="M9" s="30">
        <f>'Input Data'!K22</f>
        <v>10557.536186491818</v>
      </c>
      <c r="N9" s="30">
        <f>'Input Data'!L22</f>
        <v>10489.321408151151</v>
      </c>
      <c r="O9" s="30">
        <f>'Input Data'!M22</f>
        <v>10643.23284381345</v>
      </c>
      <c r="P9" s="30">
        <f>'Input Data'!N22</f>
        <v>10716.193305768531</v>
      </c>
      <c r="Q9" s="31">
        <f>'Input Data'!O22</f>
        <v>10808.823521587372</v>
      </c>
      <c r="R9" s="31">
        <f>'Input Data'!P22</f>
        <v>10818.979860386071</v>
      </c>
      <c r="S9" s="31">
        <f>'Input Data'!Q22</f>
        <v>10820.454454797506</v>
      </c>
      <c r="U9" s="32"/>
    </row>
    <row r="10" spans="1:22" x14ac:dyDescent="0.3">
      <c r="C10" s="25" t="s">
        <v>26</v>
      </c>
      <c r="D10" s="29">
        <f>D9</f>
        <v>15616.323916106256</v>
      </c>
      <c r="E10" s="30">
        <f t="shared" ref="E10:O10" si="0">E9</f>
        <v>14842.1530291982</v>
      </c>
      <c r="F10" s="30">
        <f t="shared" si="0"/>
        <v>14533.281447092912</v>
      </c>
      <c r="G10" s="30">
        <f t="shared" si="0"/>
        <v>13980.197428944306</v>
      </c>
      <c r="H10" s="30">
        <f t="shared" si="0"/>
        <v>13448.910590718862</v>
      </c>
      <c r="I10" s="30">
        <f t="shared" si="0"/>
        <v>12783.5334077404</v>
      </c>
      <c r="J10" s="30">
        <f t="shared" si="0"/>
        <v>12162.63209669613</v>
      </c>
      <c r="K10" s="30">
        <f t="shared" si="0"/>
        <v>11455.979548803685</v>
      </c>
      <c r="L10" s="30">
        <f t="shared" si="0"/>
        <v>10926.642112871372</v>
      </c>
      <c r="M10" s="30">
        <f t="shared" si="0"/>
        <v>10557.536186491818</v>
      </c>
      <c r="N10" s="30">
        <f t="shared" si="0"/>
        <v>10489.321408151151</v>
      </c>
      <c r="O10" s="30">
        <f t="shared" si="0"/>
        <v>10643.23284381345</v>
      </c>
      <c r="P10" s="30">
        <f t="shared" ref="P10" si="1">P9</f>
        <v>10716.193305768531</v>
      </c>
      <c r="Q10" s="31">
        <f>'Input Data'!B282</f>
        <v>10433.978039279089</v>
      </c>
      <c r="R10" s="31">
        <f>'Input Data'!C282</f>
        <v>10279.261757140952</v>
      </c>
      <c r="S10" s="31"/>
      <c r="U10" s="32"/>
    </row>
    <row r="11" spans="1:22" x14ac:dyDescent="0.3">
      <c r="C11" s="3" t="s">
        <v>28</v>
      </c>
      <c r="D11" s="29"/>
      <c r="E11" s="30"/>
      <c r="F11" s="30"/>
      <c r="G11" s="30"/>
      <c r="H11" s="30"/>
      <c r="I11" s="30"/>
      <c r="J11" s="30"/>
      <c r="K11" s="30"/>
      <c r="L11" s="30"/>
      <c r="M11" s="30"/>
      <c r="N11" s="30"/>
      <c r="O11" s="30"/>
      <c r="P11" s="30"/>
      <c r="Q11" s="31">
        <f>Q10-Q9</f>
        <v>-374.84548230828295</v>
      </c>
      <c r="R11" s="31">
        <f>R10-R9</f>
        <v>-539.71810324511898</v>
      </c>
      <c r="S11" s="31"/>
      <c r="U11" s="32"/>
    </row>
    <row r="12" spans="1:22" x14ac:dyDescent="0.3">
      <c r="D12" s="33"/>
      <c r="E12" s="34"/>
      <c r="F12" s="34"/>
      <c r="G12" s="34"/>
      <c r="H12" s="34"/>
      <c r="I12" s="34"/>
      <c r="J12" s="34"/>
      <c r="K12" s="34"/>
      <c r="L12" s="34"/>
      <c r="M12" s="34"/>
      <c r="N12" s="34"/>
      <c r="O12" s="34"/>
      <c r="P12" s="34"/>
      <c r="Q12" s="35"/>
      <c r="R12" s="35"/>
      <c r="S12" s="35"/>
    </row>
    <row r="13" spans="1:22" x14ac:dyDescent="0.3">
      <c r="B13" s="23" t="s">
        <v>133</v>
      </c>
      <c r="D13" s="33"/>
      <c r="E13" s="34"/>
      <c r="F13" s="34"/>
      <c r="G13" s="34"/>
      <c r="H13" s="34"/>
      <c r="I13" s="34"/>
      <c r="J13" s="34"/>
      <c r="K13" s="34"/>
      <c r="L13" s="34"/>
      <c r="M13" s="34"/>
      <c r="N13" s="34"/>
      <c r="O13" s="34"/>
      <c r="P13" s="34"/>
      <c r="Q13" s="35"/>
      <c r="R13" s="35"/>
      <c r="S13" s="35"/>
    </row>
    <row r="14" spans="1:22" x14ac:dyDescent="0.3">
      <c r="B14" s="23" t="s">
        <v>113</v>
      </c>
      <c r="U14" s="32"/>
      <c r="V14" s="32"/>
    </row>
    <row r="15" spans="1:22" x14ac:dyDescent="0.3">
      <c r="B15" s="23"/>
      <c r="U15" s="32"/>
      <c r="V15" s="32"/>
    </row>
    <row r="16" spans="1:22" x14ac:dyDescent="0.3">
      <c r="C16" s="27"/>
      <c r="D16" s="36" t="s">
        <v>76</v>
      </c>
      <c r="E16" s="36" t="s">
        <v>77</v>
      </c>
      <c r="F16" s="36" t="s">
        <v>78</v>
      </c>
      <c r="G16" s="36" t="s">
        <v>79</v>
      </c>
      <c r="H16" s="36" t="s">
        <v>80</v>
      </c>
      <c r="I16" s="36" t="s">
        <v>81</v>
      </c>
      <c r="J16" s="36" t="s">
        <v>82</v>
      </c>
      <c r="K16" s="36" t="s">
        <v>83</v>
      </c>
      <c r="L16" s="36" t="s">
        <v>84</v>
      </c>
      <c r="M16" s="36" t="s">
        <v>85</v>
      </c>
      <c r="N16" s="36" t="s">
        <v>86</v>
      </c>
      <c r="O16" s="36" t="s">
        <v>87</v>
      </c>
      <c r="P16" s="28" t="s">
        <v>88</v>
      </c>
      <c r="Q16" s="28" t="s">
        <v>89</v>
      </c>
      <c r="R16" s="28" t="s">
        <v>90</v>
      </c>
      <c r="S16" s="28" t="s">
        <v>165</v>
      </c>
    </row>
    <row r="17" spans="2:20" x14ac:dyDescent="0.3">
      <c r="C17" s="3" t="s">
        <v>106</v>
      </c>
      <c r="D17" s="37"/>
      <c r="E17" s="30">
        <f>E21+E24</f>
        <v>1663.0487087126512</v>
      </c>
      <c r="F17" s="30">
        <f t="shared" ref="F17:O18" si="2">F21+F24</f>
        <v>1516.3947951170635</v>
      </c>
      <c r="G17" s="30">
        <f t="shared" si="2"/>
        <v>1570.9957168504402</v>
      </c>
      <c r="H17" s="30">
        <f t="shared" si="2"/>
        <v>1672.6516391485047</v>
      </c>
      <c r="I17" s="30">
        <f t="shared" si="2"/>
        <v>1691.1624558788749</v>
      </c>
      <c r="J17" s="30">
        <f t="shared" si="2"/>
        <v>1616.9821352333779</v>
      </c>
      <c r="K17" s="30">
        <f t="shared" si="2"/>
        <v>1513.4589922839164</v>
      </c>
      <c r="L17" s="30">
        <f t="shared" si="2"/>
        <v>1320.8230539350977</v>
      </c>
      <c r="M17" s="30">
        <f t="shared" si="2"/>
        <v>1183.9026198151801</v>
      </c>
      <c r="N17" s="30">
        <f t="shared" si="2"/>
        <v>856.81490753682101</v>
      </c>
      <c r="O17" s="30">
        <f t="shared" si="2"/>
        <v>929.34659342213627</v>
      </c>
      <c r="P17" s="30">
        <f t="shared" ref="P17:Q17" si="3">P21+P24</f>
        <v>1148.1397077819111</v>
      </c>
      <c r="Q17" s="31">
        <f t="shared" si="3"/>
        <v>1194.7131862154829</v>
      </c>
      <c r="R17" s="31">
        <f t="shared" ref="R17:S17" si="4">R21+R24</f>
        <v>1174.6106126161799</v>
      </c>
      <c r="S17" s="31">
        <f t="shared" si="4"/>
        <v>1164.3906590384388</v>
      </c>
    </row>
    <row r="18" spans="2:20" x14ac:dyDescent="0.3">
      <c r="C18" s="3" t="s">
        <v>110</v>
      </c>
      <c r="D18" s="37"/>
      <c r="E18" s="30">
        <f>E22+E25</f>
        <v>1663.0487087126512</v>
      </c>
      <c r="F18" s="30">
        <f t="shared" si="2"/>
        <v>1516.3947951170635</v>
      </c>
      <c r="G18" s="30">
        <f t="shared" si="2"/>
        <v>1570.9957168504402</v>
      </c>
      <c r="H18" s="30">
        <f t="shared" si="2"/>
        <v>1672.6516391485047</v>
      </c>
      <c r="I18" s="30">
        <f t="shared" si="2"/>
        <v>1691.1624558788749</v>
      </c>
      <c r="J18" s="30">
        <f t="shared" si="2"/>
        <v>1616.9821352333779</v>
      </c>
      <c r="K18" s="30">
        <f t="shared" si="2"/>
        <v>1513.4589922839164</v>
      </c>
      <c r="L18" s="30">
        <f t="shared" si="2"/>
        <v>1320.8230539350977</v>
      </c>
      <c r="M18" s="30">
        <f t="shared" si="2"/>
        <v>1183.9026198151801</v>
      </c>
      <c r="N18" s="30">
        <f t="shared" si="2"/>
        <v>856.81490753682101</v>
      </c>
      <c r="O18" s="30">
        <f t="shared" si="2"/>
        <v>929.34659342213627</v>
      </c>
      <c r="P18" s="30">
        <f t="shared" ref="P18:Q18" si="5">P22+P25</f>
        <v>1148.1397077819111</v>
      </c>
      <c r="Q18" s="31">
        <f t="shared" si="5"/>
        <v>1194.7131862154829</v>
      </c>
      <c r="R18" s="31">
        <f t="shared" ref="R18:S18" si="6">R22+R25</f>
        <v>1133.875607485309</v>
      </c>
      <c r="S18" s="31">
        <f t="shared" si="6"/>
        <v>1106.3036003654104</v>
      </c>
    </row>
    <row r="19" spans="2:20" x14ac:dyDescent="0.3">
      <c r="C19" s="3" t="s">
        <v>149</v>
      </c>
      <c r="D19" s="38"/>
      <c r="E19" s="39"/>
      <c r="F19" s="39"/>
      <c r="G19" s="39"/>
      <c r="H19" s="39"/>
      <c r="I19" s="39"/>
      <c r="J19" s="39"/>
      <c r="K19" s="39"/>
      <c r="L19" s="39"/>
      <c r="M19" s="39"/>
      <c r="N19" s="39"/>
      <c r="O19" s="39"/>
      <c r="P19" s="39"/>
      <c r="Q19" s="31">
        <f t="shared" ref="Q19" si="7">Q18-Q17</f>
        <v>0</v>
      </c>
      <c r="R19" s="31">
        <f t="shared" ref="R19:S19" si="8">R18-R17</f>
        <v>-40.735005130870832</v>
      </c>
      <c r="S19" s="31">
        <f t="shared" si="8"/>
        <v>-58.087058673028423</v>
      </c>
    </row>
    <row r="20" spans="2:20" x14ac:dyDescent="0.3">
      <c r="C20" s="25" t="s">
        <v>24</v>
      </c>
      <c r="D20" s="26"/>
      <c r="E20" s="45">
        <f>'Input Data'!B48</f>
        <v>6.5384502122507071E-2</v>
      </c>
      <c r="F20" s="45">
        <f>'Input Data'!C48</f>
        <v>6.1038677138484668E-2</v>
      </c>
      <c r="G20" s="45">
        <f>'Input Data'!D48</f>
        <v>6.976055053283739E-2</v>
      </c>
      <c r="H20" s="45">
        <f>'Input Data'!E48</f>
        <v>7.5423000368910406E-2</v>
      </c>
      <c r="I20" s="45">
        <f>'Input Data'!F48</f>
        <v>8.4771742096370867E-2</v>
      </c>
      <c r="J20" s="45">
        <f>'Input Data'!G48</f>
        <v>8.6677645209764176E-2</v>
      </c>
      <c r="K20" s="45">
        <f>'Input Data'!H48</f>
        <v>9.0392223780344061E-2</v>
      </c>
      <c r="L20" s="45">
        <f>'Input Data'!I48</f>
        <v>8.3462083970728171E-2</v>
      </c>
      <c r="M20" s="45">
        <f>'Input Data'!J48</f>
        <v>7.7279746422145815E-2</v>
      </c>
      <c r="N20" s="45">
        <f>'Input Data'!K48</f>
        <v>5.6471674294798713E-2</v>
      </c>
      <c r="O20" s="45">
        <f>'Input Data'!L48</f>
        <v>5.8591665336602317E-2</v>
      </c>
      <c r="P20" s="45">
        <f>'Input Data'!M48</f>
        <v>7.8484069234620119E-2</v>
      </c>
      <c r="Q20" s="46">
        <f>'Input Data'!N48</f>
        <v>7.9566112047786103E-2</v>
      </c>
      <c r="R20" s="46">
        <f>'Input Data'!O48</f>
        <v>7.7055072955991538E-2</v>
      </c>
      <c r="S20" s="46">
        <f>'Input Data'!P48</f>
        <v>7.6006855543328949E-2</v>
      </c>
    </row>
    <row r="21" spans="2:20" x14ac:dyDescent="0.3">
      <c r="C21" s="3" t="s">
        <v>150</v>
      </c>
      <c r="D21" s="37"/>
      <c r="E21" s="30">
        <f>E$20*D9</f>
        <v>1021.0655642384074</v>
      </c>
      <c r="F21" s="30">
        <f t="shared" ref="F21:Q21" si="9">F20*E9</f>
        <v>905.94538678921117</v>
      </c>
      <c r="G21" s="30">
        <f t="shared" si="9"/>
        <v>1013.8497147978732</v>
      </c>
      <c r="H21" s="30">
        <f t="shared" si="9"/>
        <v>1054.4284358407067</v>
      </c>
      <c r="I21" s="30">
        <f t="shared" si="9"/>
        <v>1140.0875800735701</v>
      </c>
      <c r="J21" s="30">
        <f t="shared" si="9"/>
        <v>1108.0465732432901</v>
      </c>
      <c r="K21" s="30">
        <f t="shared" si="9"/>
        <v>1099.4073622425519</v>
      </c>
      <c r="L21" s="30">
        <f t="shared" si="9"/>
        <v>956.13992706919782</v>
      </c>
      <c r="M21" s="30">
        <f t="shared" si="9"/>
        <v>844.40813172823914</v>
      </c>
      <c r="N21" s="30">
        <f t="shared" si="9"/>
        <v>596.2017448791172</v>
      </c>
      <c r="O21" s="30">
        <f t="shared" si="9"/>
        <v>614.58680955445038</v>
      </c>
      <c r="P21" s="30">
        <f t="shared" si="9"/>
        <v>835.32422339403763</v>
      </c>
      <c r="Q21" s="31">
        <f t="shared" si="9"/>
        <v>852.64583729251433</v>
      </c>
      <c r="R21" s="31">
        <f t="shared" ref="R21" si="10">R20*Q9</f>
        <v>832.87468502435229</v>
      </c>
      <c r="S21" s="31">
        <f t="shared" ref="S21" si="11">S20*R9</f>
        <v>822.31663937454925</v>
      </c>
    </row>
    <row r="22" spans="2:20" x14ac:dyDescent="0.3">
      <c r="C22" s="3" t="s">
        <v>151</v>
      </c>
      <c r="D22" s="37"/>
      <c r="E22" s="30">
        <f>E$20*D10</f>
        <v>1021.0655642384074</v>
      </c>
      <c r="F22" s="30">
        <f t="shared" ref="F22:Q22" si="12">F$20*E10</f>
        <v>905.94538678921117</v>
      </c>
      <c r="G22" s="30">
        <f t="shared" si="12"/>
        <v>1013.8497147978732</v>
      </c>
      <c r="H22" s="30">
        <f t="shared" si="12"/>
        <v>1054.4284358407067</v>
      </c>
      <c r="I22" s="30">
        <f t="shared" si="12"/>
        <v>1140.0875800735701</v>
      </c>
      <c r="J22" s="30">
        <f t="shared" si="12"/>
        <v>1108.0465732432901</v>
      </c>
      <c r="K22" s="30">
        <f t="shared" si="12"/>
        <v>1099.4073622425519</v>
      </c>
      <c r="L22" s="30">
        <f t="shared" si="12"/>
        <v>956.13992706919782</v>
      </c>
      <c r="M22" s="30">
        <f t="shared" si="12"/>
        <v>844.40813172823914</v>
      </c>
      <c r="N22" s="30">
        <f t="shared" si="12"/>
        <v>596.2017448791172</v>
      </c>
      <c r="O22" s="30">
        <f t="shared" si="12"/>
        <v>614.58680955445038</v>
      </c>
      <c r="P22" s="30">
        <f t="shared" si="12"/>
        <v>835.32422339403763</v>
      </c>
      <c r="Q22" s="31">
        <f t="shared" si="12"/>
        <v>852.64583729251433</v>
      </c>
      <c r="R22" s="31">
        <f t="shared" ref="R22" si="13">R$20*Q10</f>
        <v>803.99093903786377</v>
      </c>
      <c r="S22" s="31">
        <f t="shared" ref="S22" si="14">S$20*R10</f>
        <v>781.29436346707803</v>
      </c>
      <c r="T22" s="40"/>
    </row>
    <row r="23" spans="2:20" x14ac:dyDescent="0.3">
      <c r="C23" s="25" t="s">
        <v>29</v>
      </c>
      <c r="D23" s="26"/>
      <c r="E23" s="45">
        <f>'Input Data'!B73</f>
        <v>4.1109748230319404E-2</v>
      </c>
      <c r="F23" s="45">
        <f>'Input Data'!C73</f>
        <v>4.1129437698624094E-2</v>
      </c>
      <c r="G23" s="45">
        <f>'Input Data'!D73</f>
        <v>3.8335870951154857E-2</v>
      </c>
      <c r="H23" s="45">
        <f>'Input Data'!E73</f>
        <v>4.4221349980926722E-2</v>
      </c>
      <c r="I23" s="45">
        <f>'Input Data'!F73</f>
        <v>4.0975428610968943E-2</v>
      </c>
      <c r="J23" s="45">
        <f>'Input Data'!G73</f>
        <v>3.9811806779644222E-2</v>
      </c>
      <c r="K23" s="45">
        <f>'Input Data'!H73</f>
        <v>3.4042929749871984E-2</v>
      </c>
      <c r="L23" s="45">
        <f>'Input Data'!I73</f>
        <v>3.183343033324311E-2</v>
      </c>
      <c r="M23" s="45">
        <f>'Input Data'!J73</f>
        <v>3.1070340236276518E-2</v>
      </c>
      <c r="N23" s="45">
        <f>'Input Data'!K73</f>
        <v>2.4685036172658711E-2</v>
      </c>
      <c r="O23" s="45">
        <f>'Input Data'!L73</f>
        <v>3.0007640305796054E-2</v>
      </c>
      <c r="P23" s="45">
        <f>'Input Data'!M73</f>
        <v>2.9391021410351128E-2</v>
      </c>
      <c r="Q23" s="46">
        <f>'Input Data'!N73</f>
        <v>3.192060269562641E-2</v>
      </c>
      <c r="R23" s="46">
        <f>'Input Data'!O73</f>
        <v>3.1616385160634072E-2</v>
      </c>
      <c r="S23" s="46">
        <f>'Input Data'!P73</f>
        <v>3.1617955119447171E-2</v>
      </c>
    </row>
    <row r="24" spans="2:20" x14ac:dyDescent="0.3">
      <c r="C24" s="3" t="s">
        <v>152</v>
      </c>
      <c r="D24" s="37"/>
      <c r="E24" s="30">
        <f>E$23*D9</f>
        <v>641.98314447424377</v>
      </c>
      <c r="F24" s="30">
        <f t="shared" ref="F24:Q24" si="15">F23*E9</f>
        <v>610.44940832785221</v>
      </c>
      <c r="G24" s="30">
        <f t="shared" si="15"/>
        <v>557.14600205256693</v>
      </c>
      <c r="H24" s="30">
        <f t="shared" si="15"/>
        <v>618.22320330779814</v>
      </c>
      <c r="I24" s="30">
        <f t="shared" si="15"/>
        <v>551.07487580530494</v>
      </c>
      <c r="J24" s="30">
        <f t="shared" si="15"/>
        <v>508.93556199008771</v>
      </c>
      <c r="K24" s="30">
        <f t="shared" si="15"/>
        <v>414.05163004136455</v>
      </c>
      <c r="L24" s="30">
        <f t="shared" si="15"/>
        <v>364.68312686589996</v>
      </c>
      <c r="M24" s="30">
        <f t="shared" si="15"/>
        <v>339.49448808694086</v>
      </c>
      <c r="N24" s="30">
        <f t="shared" si="15"/>
        <v>260.61316265770381</v>
      </c>
      <c r="O24" s="30">
        <f t="shared" si="15"/>
        <v>314.75978386768588</v>
      </c>
      <c r="P24" s="30">
        <f t="shared" si="15"/>
        <v>312.81548438787343</v>
      </c>
      <c r="Q24" s="31">
        <f t="shared" si="15"/>
        <v>342.06734892296868</v>
      </c>
      <c r="R24" s="31">
        <f t="shared" ref="R24" si="16">R23*Q9</f>
        <v>341.73592759182748</v>
      </c>
      <c r="S24" s="31">
        <f t="shared" ref="S24" si="17">S23*R9</f>
        <v>342.0740196638896</v>
      </c>
    </row>
    <row r="25" spans="2:20" x14ac:dyDescent="0.3">
      <c r="C25" s="3" t="s">
        <v>153</v>
      </c>
      <c r="D25" s="37"/>
      <c r="E25" s="30">
        <f>E$23*D10</f>
        <v>641.98314447424377</v>
      </c>
      <c r="F25" s="30">
        <f t="shared" ref="F25:Q25" si="18">F$23*E10</f>
        <v>610.44940832785221</v>
      </c>
      <c r="G25" s="30">
        <f t="shared" si="18"/>
        <v>557.14600205256693</v>
      </c>
      <c r="H25" s="30">
        <f t="shared" si="18"/>
        <v>618.22320330779814</v>
      </c>
      <c r="I25" s="30">
        <f t="shared" si="18"/>
        <v>551.07487580530494</v>
      </c>
      <c r="J25" s="30">
        <f t="shared" si="18"/>
        <v>508.93556199008771</v>
      </c>
      <c r="K25" s="30">
        <f t="shared" si="18"/>
        <v>414.05163004136455</v>
      </c>
      <c r="L25" s="30">
        <f t="shared" si="18"/>
        <v>364.68312686589996</v>
      </c>
      <c r="M25" s="30">
        <f t="shared" si="18"/>
        <v>339.49448808694086</v>
      </c>
      <c r="N25" s="30">
        <f t="shared" si="18"/>
        <v>260.61316265770381</v>
      </c>
      <c r="O25" s="30">
        <f t="shared" si="18"/>
        <v>314.75978386768588</v>
      </c>
      <c r="P25" s="30">
        <f t="shared" si="18"/>
        <v>312.81548438787343</v>
      </c>
      <c r="Q25" s="31">
        <f t="shared" si="18"/>
        <v>342.06734892296868</v>
      </c>
      <c r="R25" s="31">
        <f t="shared" ref="R25" si="19">R$23*Q10</f>
        <v>329.88466844744516</v>
      </c>
      <c r="S25" s="31">
        <f t="shared" ref="S25" si="20">S$23*R10</f>
        <v>325.00923689833229</v>
      </c>
    </row>
    <row r="26" spans="2:20" x14ac:dyDescent="0.3">
      <c r="D26" s="33"/>
      <c r="E26" s="34"/>
      <c r="F26" s="34"/>
      <c r="G26" s="34"/>
      <c r="H26" s="34"/>
      <c r="I26" s="34"/>
      <c r="J26" s="34"/>
      <c r="K26" s="34"/>
      <c r="L26" s="34"/>
      <c r="M26" s="34"/>
      <c r="N26" s="34"/>
      <c r="O26" s="34"/>
      <c r="P26" s="34"/>
      <c r="Q26" s="34"/>
      <c r="R26" s="34"/>
      <c r="S26" s="34"/>
    </row>
    <row r="27" spans="2:20" x14ac:dyDescent="0.3">
      <c r="B27" s="23" t="s">
        <v>164</v>
      </c>
      <c r="D27" s="33"/>
      <c r="E27" s="34"/>
      <c r="F27" s="34"/>
      <c r="G27" s="34"/>
      <c r="H27" s="34"/>
      <c r="I27" s="34"/>
      <c r="J27" s="34"/>
      <c r="K27" s="34"/>
      <c r="L27" s="34"/>
      <c r="M27" s="34"/>
      <c r="N27" s="34"/>
      <c r="O27" s="34"/>
      <c r="P27" s="34"/>
      <c r="Q27" s="34"/>
      <c r="R27" s="34"/>
      <c r="S27" s="34"/>
    </row>
    <row r="28" spans="2:20" x14ac:dyDescent="0.3">
      <c r="D28" s="33"/>
      <c r="E28" s="34"/>
      <c r="F28" s="34"/>
      <c r="G28" s="34"/>
      <c r="H28" s="34"/>
      <c r="I28" s="34"/>
      <c r="J28" s="34"/>
      <c r="K28" s="34"/>
      <c r="L28" s="34"/>
      <c r="M28" s="34"/>
      <c r="N28" s="34"/>
      <c r="O28" s="34"/>
      <c r="P28" s="34"/>
      <c r="Q28" s="34"/>
      <c r="R28" s="34"/>
      <c r="S28" s="34"/>
    </row>
    <row r="29" spans="2:20" x14ac:dyDescent="0.3">
      <c r="C29" s="27"/>
      <c r="D29" s="36" t="s">
        <v>76</v>
      </c>
      <c r="E29" s="36" t="s">
        <v>77</v>
      </c>
      <c r="F29" s="36" t="s">
        <v>78</v>
      </c>
      <c r="G29" s="36" t="s">
        <v>79</v>
      </c>
      <c r="H29" s="36" t="s">
        <v>80</v>
      </c>
      <c r="I29" s="36" t="s">
        <v>81</v>
      </c>
      <c r="J29" s="36" t="s">
        <v>82</v>
      </c>
      <c r="K29" s="36" t="s">
        <v>83</v>
      </c>
      <c r="L29" s="36" t="s">
        <v>84</v>
      </c>
      <c r="M29" s="36" t="s">
        <v>85</v>
      </c>
      <c r="N29" s="36" t="s">
        <v>86</v>
      </c>
      <c r="O29" s="36" t="s">
        <v>87</v>
      </c>
      <c r="P29" s="28" t="s">
        <v>88</v>
      </c>
      <c r="Q29" s="28" t="s">
        <v>89</v>
      </c>
      <c r="R29" s="28" t="s">
        <v>90</v>
      </c>
      <c r="S29" s="28" t="s">
        <v>165</v>
      </c>
    </row>
    <row r="30" spans="2:20" x14ac:dyDescent="0.3">
      <c r="C30" s="3" t="s">
        <v>107</v>
      </c>
      <c r="D30" s="52"/>
      <c r="E30" s="30">
        <f>'Input Data'!B306</f>
        <v>1077.5647333552438</v>
      </c>
      <c r="F30" s="30">
        <f>'Input Data'!C306</f>
        <v>1192.5542879892459</v>
      </c>
      <c r="G30" s="30">
        <f>'Input Data'!D306</f>
        <v>1076.2143952495439</v>
      </c>
      <c r="H30" s="30">
        <f>'Input Data'!E306</f>
        <v>1056.32101820344</v>
      </c>
      <c r="I30" s="30">
        <f>'Input Data'!F306</f>
        <v>1090.9824584789346</v>
      </c>
      <c r="J30" s="30">
        <f>'Input Data'!G306</f>
        <v>1053.1373515666246</v>
      </c>
      <c r="K30" s="30">
        <f>'Input Data'!H306</f>
        <v>908.47809716408847</v>
      </c>
      <c r="L30" s="30">
        <f>'Input Data'!I306</f>
        <v>971.7031966873293</v>
      </c>
      <c r="M30" s="30">
        <f>'Input Data'!J306</f>
        <v>881.41743458834003</v>
      </c>
      <c r="N30" s="30">
        <f>'Input Data'!K306</f>
        <v>825.72969027642898</v>
      </c>
      <c r="O30" s="30">
        <f>'Input Data'!L306</f>
        <v>1007.7721618857029</v>
      </c>
      <c r="P30" s="30">
        <f>'Input Data'!M306</f>
        <v>1019.6185179977759</v>
      </c>
      <c r="Q30" s="31">
        <f>Q9*($D$6+1)-P9+Q17</f>
        <v>1347.7347631209495</v>
      </c>
      <c r="R30" s="31">
        <f>R9*($D$6+1)-Q9+R17</f>
        <v>1245.215058281698</v>
      </c>
      <c r="S30" s="31">
        <f>S9*($D$6+1)-R9+S17</f>
        <v>1226.3215992118305</v>
      </c>
    </row>
    <row r="31" spans="2:20" x14ac:dyDescent="0.3">
      <c r="C31" s="3" t="s">
        <v>111</v>
      </c>
      <c r="D31" s="52"/>
      <c r="E31" s="30">
        <f>E30</f>
        <v>1077.5647333552438</v>
      </c>
      <c r="F31" s="30">
        <f t="shared" ref="F31:O31" si="21">F30</f>
        <v>1192.5542879892459</v>
      </c>
      <c r="G31" s="30">
        <f t="shared" si="21"/>
        <v>1076.2143952495439</v>
      </c>
      <c r="H31" s="30">
        <f t="shared" si="21"/>
        <v>1056.32101820344</v>
      </c>
      <c r="I31" s="30">
        <f t="shared" si="21"/>
        <v>1090.9824584789346</v>
      </c>
      <c r="J31" s="30">
        <f t="shared" si="21"/>
        <v>1053.1373515666246</v>
      </c>
      <c r="K31" s="30">
        <f t="shared" si="21"/>
        <v>908.47809716408847</v>
      </c>
      <c r="L31" s="30">
        <f t="shared" si="21"/>
        <v>971.7031966873293</v>
      </c>
      <c r="M31" s="30">
        <f t="shared" si="21"/>
        <v>881.41743458834003</v>
      </c>
      <c r="N31" s="30">
        <f t="shared" si="21"/>
        <v>825.72969027642898</v>
      </c>
      <c r="O31" s="30">
        <f t="shared" si="21"/>
        <v>1007.7721618857029</v>
      </c>
      <c r="P31" s="30">
        <f t="shared" ref="P31" si="22">P30</f>
        <v>1019.6185179977759</v>
      </c>
      <c r="Q31" s="31">
        <f>Q9*($D$6+1)-P10+Q18</f>
        <v>1347.7347631209495</v>
      </c>
      <c r="R31" s="31">
        <f>R9*($D$6+1)-Q10+R18</f>
        <v>1579.3255354591101</v>
      </c>
      <c r="S31" s="31">
        <f>S9*($D$6+1)-R10+S18</f>
        <v>1707.9526437839211</v>
      </c>
      <c r="T31" s="34"/>
    </row>
    <row r="33" spans="2:20" x14ac:dyDescent="0.3">
      <c r="B33" s="23" t="s">
        <v>154</v>
      </c>
    </row>
    <row r="35" spans="2:20" x14ac:dyDescent="0.3">
      <c r="C35" s="37"/>
      <c r="D35" s="29" t="s">
        <v>76</v>
      </c>
      <c r="E35" s="30" t="s">
        <v>77</v>
      </c>
      <c r="F35" s="30" t="s">
        <v>78</v>
      </c>
      <c r="G35" s="30" t="s">
        <v>79</v>
      </c>
      <c r="H35" s="30" t="s">
        <v>80</v>
      </c>
      <c r="I35" s="30" t="s">
        <v>81</v>
      </c>
      <c r="J35" s="30" t="s">
        <v>82</v>
      </c>
      <c r="K35" s="30" t="s">
        <v>83</v>
      </c>
      <c r="L35" s="30" t="s">
        <v>84</v>
      </c>
      <c r="M35" s="30" t="s">
        <v>85</v>
      </c>
      <c r="N35" s="30" t="s">
        <v>86</v>
      </c>
      <c r="O35" s="30" t="s">
        <v>87</v>
      </c>
      <c r="P35" s="28" t="s">
        <v>88</v>
      </c>
      <c r="Q35" s="28" t="s">
        <v>89</v>
      </c>
      <c r="R35" s="28" t="s">
        <v>90</v>
      </c>
      <c r="S35" s="28" t="s">
        <v>165</v>
      </c>
    </row>
    <row r="36" spans="2:20" x14ac:dyDescent="0.3">
      <c r="C36" s="3" t="s">
        <v>107</v>
      </c>
      <c r="D36" s="38"/>
      <c r="E36" s="30">
        <f t="shared" ref="E36:O37" si="23">E30</f>
        <v>1077.5647333552438</v>
      </c>
      <c r="F36" s="30">
        <f t="shared" si="23"/>
        <v>1192.5542879892459</v>
      </c>
      <c r="G36" s="30">
        <f t="shared" si="23"/>
        <v>1076.2143952495439</v>
      </c>
      <c r="H36" s="30">
        <f t="shared" si="23"/>
        <v>1056.32101820344</v>
      </c>
      <c r="I36" s="30">
        <f t="shared" si="23"/>
        <v>1090.9824584789346</v>
      </c>
      <c r="J36" s="30">
        <f t="shared" si="23"/>
        <v>1053.1373515666246</v>
      </c>
      <c r="K36" s="30">
        <f t="shared" si="23"/>
        <v>908.47809716408847</v>
      </c>
      <c r="L36" s="30">
        <f t="shared" si="23"/>
        <v>971.7031966873293</v>
      </c>
      <c r="M36" s="30">
        <f t="shared" si="23"/>
        <v>881.41743458834003</v>
      </c>
      <c r="N36" s="30">
        <f t="shared" si="23"/>
        <v>825.72969027642898</v>
      </c>
      <c r="O36" s="30">
        <f t="shared" si="23"/>
        <v>1007.7721618857029</v>
      </c>
      <c r="P36" s="30">
        <f t="shared" ref="P36:Q36" si="24">P30</f>
        <v>1019.6185179977759</v>
      </c>
      <c r="Q36" s="31">
        <f t="shared" si="24"/>
        <v>1347.7347631209495</v>
      </c>
      <c r="R36" s="31">
        <f t="shared" ref="R36:S36" si="25">R30</f>
        <v>1245.215058281698</v>
      </c>
      <c r="S36" s="31">
        <f t="shared" si="25"/>
        <v>1226.3215992118305</v>
      </c>
      <c r="T36" s="34"/>
    </row>
    <row r="37" spans="2:20" x14ac:dyDescent="0.3">
      <c r="C37" s="3" t="s">
        <v>111</v>
      </c>
      <c r="D37" s="38"/>
      <c r="E37" s="30">
        <f>E31</f>
        <v>1077.5647333552438</v>
      </c>
      <c r="F37" s="30">
        <f t="shared" si="23"/>
        <v>1192.5542879892459</v>
      </c>
      <c r="G37" s="30">
        <f t="shared" si="23"/>
        <v>1076.2143952495439</v>
      </c>
      <c r="H37" s="30">
        <f t="shared" si="23"/>
        <v>1056.32101820344</v>
      </c>
      <c r="I37" s="30">
        <f t="shared" si="23"/>
        <v>1090.9824584789346</v>
      </c>
      <c r="J37" s="30">
        <f t="shared" si="23"/>
        <v>1053.1373515666246</v>
      </c>
      <c r="K37" s="30">
        <f t="shared" si="23"/>
        <v>908.47809716408847</v>
      </c>
      <c r="L37" s="30">
        <f t="shared" si="23"/>
        <v>971.7031966873293</v>
      </c>
      <c r="M37" s="30">
        <f t="shared" si="23"/>
        <v>881.41743458834003</v>
      </c>
      <c r="N37" s="30">
        <f t="shared" si="23"/>
        <v>825.72969027642898</v>
      </c>
      <c r="O37" s="30">
        <f t="shared" si="23"/>
        <v>1007.7721618857029</v>
      </c>
      <c r="P37" s="30">
        <f t="shared" ref="P37:Q37" si="26">P31</f>
        <v>1019.6185179977759</v>
      </c>
      <c r="Q37" s="31">
        <f t="shared" si="26"/>
        <v>1347.7347631209495</v>
      </c>
      <c r="R37" s="31">
        <f t="shared" ref="R37:S37" si="27">R31</f>
        <v>1579.3255354591101</v>
      </c>
      <c r="S37" s="31">
        <f t="shared" si="27"/>
        <v>1707.9526437839211</v>
      </c>
      <c r="T37" s="34"/>
    </row>
    <row r="38" spans="2:20" x14ac:dyDescent="0.3">
      <c r="C38" s="3" t="s">
        <v>25</v>
      </c>
      <c r="D38" s="37"/>
      <c r="E38" s="30">
        <f>'Input Data'!B104</f>
        <v>292.06028921288572</v>
      </c>
      <c r="F38" s="30">
        <f>'Input Data'!C104</f>
        <v>365.28512070518013</v>
      </c>
      <c r="G38" s="30">
        <f>'Input Data'!D104</f>
        <v>398.03494821829855</v>
      </c>
      <c r="H38" s="30">
        <f>'Input Data'!E104</f>
        <v>437.76590382357386</v>
      </c>
      <c r="I38" s="30">
        <f>'Input Data'!F104</f>
        <v>462.54682344533643</v>
      </c>
      <c r="J38" s="30">
        <f>'Input Data'!G104</f>
        <v>457.39662661918339</v>
      </c>
      <c r="K38" s="30">
        <f>'Input Data'!H104</f>
        <v>416.55040563184093</v>
      </c>
      <c r="L38" s="30">
        <f>'Input Data'!I104</f>
        <v>511.92959076220023</v>
      </c>
      <c r="M38" s="30">
        <f>'Input Data'!J104</f>
        <v>474.68132379027463</v>
      </c>
      <c r="N38" s="30">
        <f>'Input Data'!K104</f>
        <v>397.74310233491173</v>
      </c>
      <c r="O38" s="30">
        <f>'Input Data'!L104</f>
        <v>376.3402458965557</v>
      </c>
      <c r="P38" s="30">
        <f>'Input Data'!M104</f>
        <v>450.90429096792747</v>
      </c>
      <c r="Q38" s="31">
        <f>'Input Data'!N104</f>
        <v>433.16825551697173</v>
      </c>
      <c r="R38" s="31">
        <f>'Input Data'!O104</f>
        <v>429.97571143637049</v>
      </c>
      <c r="S38" s="31">
        <f>'Input Data'!P104</f>
        <v>428.75061693780566</v>
      </c>
      <c r="T38" s="34"/>
    </row>
    <row r="39" spans="2:20" x14ac:dyDescent="0.3">
      <c r="C39" s="3" t="s">
        <v>30</v>
      </c>
      <c r="D39" s="37"/>
      <c r="E39" s="30">
        <f>'Input Data'!B130</f>
        <v>207.86040377681138</v>
      </c>
      <c r="F39" s="30">
        <f>'Input Data'!C130</f>
        <v>290.67302484134871</v>
      </c>
      <c r="G39" s="30">
        <f>'Input Data'!D130</f>
        <v>274.67889962146819</v>
      </c>
      <c r="H39" s="30">
        <f>'Input Data'!E130</f>
        <v>264.91302491339184</v>
      </c>
      <c r="I39" s="30">
        <f>'Input Data'!F130</f>
        <v>222.72648516454456</v>
      </c>
      <c r="J39" s="30">
        <f>'Input Data'!G130</f>
        <v>189.29179918346057</v>
      </c>
      <c r="K39" s="30">
        <f>'Input Data'!H130</f>
        <v>154.71262812125761</v>
      </c>
      <c r="L39" s="30">
        <f>'Input Data'!I130</f>
        <v>167.14465367130828</v>
      </c>
      <c r="M39" s="30">
        <f>'Input Data'!J130</f>
        <v>128.87344852211231</v>
      </c>
      <c r="N39" s="30">
        <f>'Input Data'!K130</f>
        <v>114.18633050059496</v>
      </c>
      <c r="O39" s="30">
        <f>'Input Data'!L130</f>
        <v>127.57956287110798</v>
      </c>
      <c r="P39" s="30">
        <f>'Input Data'!M130</f>
        <v>198.76016619039808</v>
      </c>
      <c r="Q39" s="31">
        <f>'Input Data'!N130</f>
        <v>194.59602409021832</v>
      </c>
      <c r="R39" s="31">
        <f>'Input Data'!O130</f>
        <v>164.79387683657797</v>
      </c>
      <c r="S39" s="31">
        <f>'Input Data'!P130</f>
        <v>164.9691354268887</v>
      </c>
      <c r="T39" s="34"/>
    </row>
    <row r="40" spans="2:20" x14ac:dyDescent="0.3">
      <c r="C40" s="3" t="s">
        <v>108</v>
      </c>
      <c r="D40" s="37"/>
      <c r="E40" s="30">
        <f>E36-E$38-E$39</f>
        <v>577.64404036554674</v>
      </c>
      <c r="F40" s="30">
        <f t="shared" ref="F40:O41" si="28">F36-F$38-F$39</f>
        <v>536.59614244271711</v>
      </c>
      <c r="G40" s="30">
        <f t="shared" si="28"/>
        <v>403.50054740977725</v>
      </c>
      <c r="H40" s="30">
        <f t="shared" si="28"/>
        <v>353.64208946647432</v>
      </c>
      <c r="I40" s="30">
        <f t="shared" si="28"/>
        <v>405.70914986905359</v>
      </c>
      <c r="J40" s="30">
        <f t="shared" si="28"/>
        <v>406.44892576398064</v>
      </c>
      <c r="K40" s="30">
        <f t="shared" si="28"/>
        <v>337.21506341098996</v>
      </c>
      <c r="L40" s="30">
        <f t="shared" si="28"/>
        <v>292.62895225382078</v>
      </c>
      <c r="M40" s="30">
        <f t="shared" si="28"/>
        <v>277.86266227595308</v>
      </c>
      <c r="N40" s="30">
        <f t="shared" si="28"/>
        <v>313.80025744092228</v>
      </c>
      <c r="O40" s="30">
        <f t="shared" si="28"/>
        <v>503.85235311803922</v>
      </c>
      <c r="P40" s="30">
        <f t="shared" ref="P40:Q40" si="29">P36-P$38-P$39</f>
        <v>369.95406083945034</v>
      </c>
      <c r="Q40" s="31">
        <f t="shared" si="29"/>
        <v>719.97048351375952</v>
      </c>
      <c r="R40" s="31">
        <f t="shared" ref="R40:S40" si="30">R36-R$38-R$39</f>
        <v>650.44547000874957</v>
      </c>
      <c r="S40" s="31">
        <f t="shared" si="30"/>
        <v>632.60184684713613</v>
      </c>
      <c r="T40" s="34"/>
    </row>
    <row r="41" spans="2:20" x14ac:dyDescent="0.3">
      <c r="C41" s="3" t="s">
        <v>112</v>
      </c>
      <c r="D41" s="37"/>
      <c r="E41" s="30">
        <f>E37-E$38-E$39</f>
        <v>577.64404036554674</v>
      </c>
      <c r="F41" s="30">
        <f t="shared" si="28"/>
        <v>536.59614244271711</v>
      </c>
      <c r="G41" s="30">
        <f t="shared" si="28"/>
        <v>403.50054740977725</v>
      </c>
      <c r="H41" s="30">
        <f t="shared" si="28"/>
        <v>353.64208946647432</v>
      </c>
      <c r="I41" s="30">
        <f t="shared" si="28"/>
        <v>405.70914986905359</v>
      </c>
      <c r="J41" s="30">
        <f t="shared" si="28"/>
        <v>406.44892576398064</v>
      </c>
      <c r="K41" s="30">
        <f t="shared" si="28"/>
        <v>337.21506341098996</v>
      </c>
      <c r="L41" s="30">
        <f t="shared" si="28"/>
        <v>292.62895225382078</v>
      </c>
      <c r="M41" s="30">
        <f t="shared" si="28"/>
        <v>277.86266227595308</v>
      </c>
      <c r="N41" s="30">
        <f t="shared" si="28"/>
        <v>313.80025744092228</v>
      </c>
      <c r="O41" s="30">
        <f t="shared" si="28"/>
        <v>503.85235311803922</v>
      </c>
      <c r="P41" s="30">
        <f t="shared" ref="P41:Q41" si="31">P37-P$38-P$39</f>
        <v>369.95406083945034</v>
      </c>
      <c r="Q41" s="31">
        <f t="shared" si="31"/>
        <v>719.97048351375952</v>
      </c>
      <c r="R41" s="31">
        <f t="shared" ref="R41:S41" si="32">R37-R$38-R$39</f>
        <v>984.55594718616157</v>
      </c>
      <c r="S41" s="31">
        <f t="shared" si="32"/>
        <v>1114.2328914192267</v>
      </c>
      <c r="T41" s="34"/>
    </row>
    <row r="42" spans="2:20" x14ac:dyDescent="0.3">
      <c r="C42" s="23"/>
      <c r="D42" s="33"/>
      <c r="E42" s="53"/>
      <c r="F42" s="53"/>
      <c r="G42" s="53"/>
      <c r="H42" s="53"/>
      <c r="I42" s="53"/>
      <c r="J42" s="53"/>
      <c r="K42" s="53"/>
      <c r="L42" s="53"/>
      <c r="M42" s="53"/>
      <c r="N42" s="53"/>
      <c r="O42" s="53"/>
      <c r="P42" s="53"/>
      <c r="Q42" s="41"/>
      <c r="R42" s="41"/>
      <c r="S42" s="41"/>
      <c r="T42" s="34"/>
    </row>
    <row r="43" spans="2:20" x14ac:dyDescent="0.3">
      <c r="B43" s="23" t="s">
        <v>159</v>
      </c>
      <c r="C43" s="23"/>
      <c r="D43" s="33"/>
      <c r="E43" s="53"/>
      <c r="F43" s="53"/>
      <c r="G43" s="53"/>
      <c r="H43" s="53"/>
      <c r="I43" s="53"/>
      <c r="J43" s="53"/>
      <c r="K43" s="53"/>
      <c r="L43" s="53"/>
      <c r="M43" s="53"/>
      <c r="N43" s="53"/>
      <c r="O43" s="53"/>
      <c r="P43" s="53"/>
      <c r="Q43" s="41"/>
      <c r="R43" s="41"/>
      <c r="S43" s="41"/>
      <c r="T43" s="34"/>
    </row>
    <row r="44" spans="2:20" x14ac:dyDescent="0.3">
      <c r="C44" s="23"/>
      <c r="D44" s="33"/>
      <c r="E44" s="53"/>
      <c r="F44" s="53"/>
      <c r="G44" s="53"/>
      <c r="H44" s="53"/>
      <c r="I44" s="53"/>
      <c r="J44" s="53"/>
      <c r="K44" s="53"/>
      <c r="L44" s="53"/>
      <c r="M44" s="53"/>
      <c r="N44" s="53"/>
      <c r="O44" s="53"/>
      <c r="P44" s="53"/>
      <c r="Q44" s="41"/>
      <c r="R44" s="41"/>
      <c r="S44" s="41"/>
      <c r="T44" s="34"/>
    </row>
    <row r="45" spans="2:20" x14ac:dyDescent="0.3">
      <c r="C45" s="3" t="s">
        <v>99</v>
      </c>
      <c r="D45" s="28">
        <f>'Input Data'!B227</f>
        <v>12.965616464366441</v>
      </c>
      <c r="E45" s="53"/>
      <c r="F45" s="53"/>
      <c r="G45" s="53"/>
      <c r="H45" s="53"/>
      <c r="I45" s="53"/>
      <c r="J45" s="53"/>
      <c r="K45" s="53"/>
      <c r="L45" s="53"/>
      <c r="M45" s="53"/>
      <c r="N45" s="53"/>
      <c r="O45" s="53"/>
      <c r="P45" s="53"/>
      <c r="Q45" s="41"/>
      <c r="R45" s="41"/>
      <c r="S45" s="41"/>
      <c r="T45" s="34"/>
    </row>
    <row r="46" spans="2:20" x14ac:dyDescent="0.3">
      <c r="C46" s="23"/>
      <c r="D46" s="33"/>
      <c r="E46" s="53"/>
      <c r="F46" s="53"/>
      <c r="G46" s="53"/>
      <c r="H46" s="53"/>
      <c r="I46" s="53"/>
      <c r="J46" s="53"/>
      <c r="K46" s="53"/>
      <c r="L46" s="53"/>
      <c r="M46" s="53"/>
      <c r="N46" s="53"/>
      <c r="O46" s="53"/>
      <c r="P46" s="53"/>
      <c r="Q46" s="41"/>
      <c r="R46" s="41"/>
      <c r="S46" s="41"/>
      <c r="T46" s="34"/>
    </row>
    <row r="47" spans="2:20" x14ac:dyDescent="0.3">
      <c r="C47" s="23"/>
      <c r="D47" s="28" t="s">
        <v>89</v>
      </c>
      <c r="E47" s="28" t="s">
        <v>90</v>
      </c>
      <c r="F47" s="28" t="s">
        <v>165</v>
      </c>
      <c r="G47" s="53"/>
      <c r="H47" s="53"/>
      <c r="I47" s="53"/>
      <c r="J47" s="53"/>
      <c r="K47" s="53"/>
      <c r="L47" s="53"/>
      <c r="M47" s="53"/>
      <c r="N47" s="53"/>
      <c r="O47" s="53"/>
      <c r="P47" s="53"/>
      <c r="Q47" s="41"/>
      <c r="R47" s="41"/>
      <c r="S47" s="41"/>
      <c r="T47" s="34"/>
    </row>
    <row r="48" spans="2:20" x14ac:dyDescent="0.3">
      <c r="C48" s="3" t="s">
        <v>108</v>
      </c>
      <c r="D48" s="31">
        <f>Q40</f>
        <v>719.97048351375952</v>
      </c>
      <c r="E48" s="30">
        <f t="shared" ref="E48:F49" si="33">R40</f>
        <v>650.44547000874957</v>
      </c>
      <c r="F48" s="30">
        <f t="shared" si="33"/>
        <v>632.60184684713613</v>
      </c>
      <c r="G48" s="53"/>
      <c r="H48" s="53"/>
      <c r="I48" s="53"/>
      <c r="J48" s="53"/>
      <c r="K48" s="53"/>
      <c r="L48" s="53"/>
      <c r="M48" s="53"/>
      <c r="N48" s="53"/>
      <c r="O48" s="53"/>
      <c r="P48" s="53"/>
      <c r="Q48" s="41"/>
      <c r="R48" s="41"/>
      <c r="S48" s="41"/>
      <c r="T48" s="34"/>
    </row>
    <row r="49" spans="2:20" x14ac:dyDescent="0.3">
      <c r="C49" s="3" t="s">
        <v>112</v>
      </c>
      <c r="D49" s="31">
        <f>Q41</f>
        <v>719.97048351375952</v>
      </c>
      <c r="E49" s="30">
        <f t="shared" si="33"/>
        <v>984.55594718616157</v>
      </c>
      <c r="F49" s="30">
        <f t="shared" si="33"/>
        <v>1114.2328914192267</v>
      </c>
      <c r="G49" s="53"/>
      <c r="H49" s="53"/>
      <c r="I49" s="53"/>
      <c r="J49" s="53"/>
      <c r="K49" s="53"/>
      <c r="L49" s="53"/>
      <c r="M49" s="53"/>
      <c r="N49" s="53"/>
      <c r="O49" s="53"/>
      <c r="P49" s="53"/>
      <c r="Q49" s="41"/>
      <c r="R49" s="41"/>
      <c r="S49" s="41"/>
      <c r="T49" s="34"/>
    </row>
    <row r="50" spans="2:20" x14ac:dyDescent="0.3">
      <c r="C50" s="3" t="s">
        <v>160</v>
      </c>
      <c r="D50" s="31">
        <f>'Input Data'!B155</f>
        <v>48.052601260428062</v>
      </c>
      <c r="E50" s="30">
        <f>'Input Data'!C155</f>
        <v>45.784116406175372</v>
      </c>
      <c r="F50" s="30">
        <f>'Input Data'!D155</f>
        <v>61.275221402619643</v>
      </c>
      <c r="G50" s="53"/>
      <c r="H50" s="53"/>
      <c r="I50" s="53"/>
      <c r="J50" s="53"/>
      <c r="K50" s="53"/>
      <c r="L50" s="53"/>
      <c r="M50" s="53"/>
      <c r="N50" s="53"/>
      <c r="O50" s="53"/>
      <c r="P50" s="53"/>
      <c r="Q50" s="41"/>
      <c r="R50" s="41"/>
      <c r="S50" s="41"/>
      <c r="T50" s="34"/>
    </row>
    <row r="51" spans="2:20" x14ac:dyDescent="0.3">
      <c r="C51" s="3" t="s">
        <v>126</v>
      </c>
      <c r="D51" s="31">
        <f>D48-D$50-$D$45</f>
        <v>658.95226578896495</v>
      </c>
      <c r="E51" s="30">
        <f t="shared" ref="E51:F52" si="34">E48-E$50-$D$45</f>
        <v>591.69573713820773</v>
      </c>
      <c r="F51" s="30">
        <f t="shared" si="34"/>
        <v>558.36100898015002</v>
      </c>
      <c r="G51" s="53"/>
      <c r="H51" s="53"/>
      <c r="I51" s="53"/>
      <c r="J51" s="53"/>
      <c r="K51" s="53"/>
      <c r="L51" s="53"/>
      <c r="M51" s="53"/>
      <c r="N51" s="53"/>
      <c r="O51" s="53"/>
      <c r="P51" s="53"/>
      <c r="Q51" s="41"/>
      <c r="R51" s="41"/>
      <c r="S51" s="41"/>
      <c r="T51" s="34"/>
    </row>
    <row r="52" spans="2:20" x14ac:dyDescent="0.3">
      <c r="C52" s="3" t="s">
        <v>127</v>
      </c>
      <c r="D52" s="31">
        <f>D49-D$50-$D$45</f>
        <v>658.95226578896495</v>
      </c>
      <c r="E52" s="30">
        <f t="shared" si="34"/>
        <v>925.80621431561974</v>
      </c>
      <c r="F52" s="30">
        <f>F49-F$50-$D$45</f>
        <v>1039.9920535522408</v>
      </c>
      <c r="G52" s="53"/>
      <c r="H52" s="53"/>
      <c r="I52" s="53"/>
      <c r="J52" s="53"/>
      <c r="K52" s="53"/>
      <c r="L52" s="53"/>
      <c r="M52" s="53"/>
      <c r="N52" s="53"/>
      <c r="O52" s="53"/>
      <c r="P52" s="53"/>
      <c r="Q52" s="41"/>
      <c r="R52" s="41"/>
      <c r="S52" s="41"/>
      <c r="T52" s="34"/>
    </row>
    <row r="53" spans="2:20" x14ac:dyDescent="0.3">
      <c r="C53" s="23"/>
      <c r="D53" s="33"/>
      <c r="E53" s="53"/>
      <c r="F53" s="53"/>
      <c r="G53" s="53"/>
      <c r="H53" s="53"/>
      <c r="I53" s="53"/>
      <c r="J53" s="53"/>
      <c r="K53" s="53"/>
      <c r="L53" s="53"/>
      <c r="M53" s="53"/>
      <c r="N53" s="53"/>
      <c r="O53" s="53"/>
      <c r="P53" s="53"/>
      <c r="Q53" s="41"/>
      <c r="R53" s="41"/>
      <c r="S53" s="41"/>
      <c r="T53" s="34"/>
    </row>
    <row r="54" spans="2:20" x14ac:dyDescent="0.3">
      <c r="B54" s="23" t="s">
        <v>117</v>
      </c>
      <c r="C54" s="23"/>
      <c r="D54" s="33"/>
      <c r="E54" s="53"/>
      <c r="F54" s="53"/>
      <c r="G54" s="53"/>
      <c r="H54" s="53"/>
      <c r="I54" s="53"/>
      <c r="J54" s="53"/>
      <c r="K54" s="53"/>
      <c r="L54" s="53"/>
      <c r="M54" s="53"/>
      <c r="N54" s="53"/>
      <c r="O54" s="53"/>
      <c r="P54" s="53"/>
      <c r="Q54" s="41"/>
      <c r="R54" s="41"/>
      <c r="S54" s="41"/>
      <c r="T54" s="34"/>
    </row>
    <row r="55" spans="2:20" x14ac:dyDescent="0.3">
      <c r="C55" s="23"/>
      <c r="D55" s="33"/>
      <c r="E55" s="53"/>
      <c r="F55" s="53"/>
      <c r="G55" s="53"/>
      <c r="H55" s="53"/>
      <c r="I55" s="53"/>
      <c r="J55" s="53"/>
      <c r="K55" s="53"/>
      <c r="L55" s="53"/>
      <c r="M55" s="53"/>
      <c r="N55" s="53"/>
      <c r="O55" s="53"/>
      <c r="P55" s="53"/>
      <c r="Q55" s="41"/>
      <c r="R55" s="41"/>
      <c r="S55" s="41"/>
      <c r="T55" s="34"/>
    </row>
    <row r="56" spans="2:20" x14ac:dyDescent="0.3">
      <c r="C56" s="3" t="s">
        <v>100</v>
      </c>
      <c r="D56" s="43">
        <f>'Input Data'!B84</f>
        <v>0.98599996489091446</v>
      </c>
      <c r="E56" s="53"/>
      <c r="F56" s="53"/>
      <c r="G56" s="53"/>
      <c r="H56" s="53"/>
      <c r="I56" s="53"/>
      <c r="J56" s="53"/>
      <c r="K56" s="53"/>
      <c r="L56" s="53"/>
      <c r="M56" s="53"/>
      <c r="N56" s="53"/>
      <c r="O56" s="53"/>
      <c r="P56" s="53"/>
      <c r="Q56" s="41"/>
      <c r="R56" s="41"/>
      <c r="S56" s="41"/>
      <c r="T56" s="34"/>
    </row>
    <row r="57" spans="2:20" x14ac:dyDescent="0.3">
      <c r="C57" s="3" t="s">
        <v>128</v>
      </c>
      <c r="D57" s="44">
        <f>'Input Data'!B180</f>
        <v>0.94174757281553401</v>
      </c>
      <c r="E57" s="53"/>
      <c r="F57" s="53"/>
      <c r="G57" s="53"/>
      <c r="H57" s="53"/>
      <c r="I57" s="53"/>
      <c r="J57" s="53"/>
      <c r="K57" s="53"/>
      <c r="L57" s="53"/>
      <c r="M57" s="53"/>
      <c r="N57" s="53"/>
      <c r="O57" s="53"/>
      <c r="P57" s="53"/>
      <c r="Q57" s="41"/>
      <c r="R57" s="41"/>
      <c r="S57" s="41"/>
      <c r="T57" s="34"/>
    </row>
    <row r="58" spans="2:20" x14ac:dyDescent="0.3">
      <c r="C58" s="3" t="s">
        <v>129</v>
      </c>
      <c r="D58" s="44">
        <f>'Input Data'!B204</f>
        <v>0.73537150913476002</v>
      </c>
      <c r="E58" s="53"/>
      <c r="F58" s="53"/>
      <c r="G58" s="53"/>
      <c r="H58" s="53"/>
      <c r="I58" s="53"/>
      <c r="J58" s="53"/>
      <c r="K58" s="53"/>
      <c r="L58" s="53"/>
      <c r="M58" s="53"/>
      <c r="N58" s="53"/>
      <c r="O58" s="53"/>
      <c r="P58" s="53"/>
      <c r="Q58" s="41"/>
      <c r="R58" s="41"/>
      <c r="S58" s="41"/>
      <c r="T58" s="34"/>
    </row>
    <row r="59" spans="2:20" x14ac:dyDescent="0.3">
      <c r="C59" s="23"/>
      <c r="D59" s="33"/>
      <c r="E59" s="53"/>
      <c r="F59" s="53"/>
      <c r="G59" s="53"/>
      <c r="H59" s="53"/>
      <c r="I59" s="53"/>
      <c r="J59" s="53"/>
      <c r="K59" s="53"/>
      <c r="L59" s="53"/>
      <c r="M59" s="53"/>
      <c r="N59" s="53"/>
      <c r="O59" s="53"/>
      <c r="P59" s="53"/>
      <c r="Q59" s="41"/>
      <c r="R59" s="41"/>
      <c r="S59" s="41"/>
      <c r="T59" s="34"/>
    </row>
    <row r="60" spans="2:20" x14ac:dyDescent="0.3">
      <c r="C60" s="3" t="s">
        <v>101</v>
      </c>
      <c r="D60" s="28" t="s">
        <v>165</v>
      </c>
      <c r="E60" s="53"/>
      <c r="F60" s="53"/>
      <c r="G60" s="53"/>
      <c r="H60" s="53"/>
      <c r="I60" s="53"/>
      <c r="J60" s="53"/>
      <c r="K60" s="53"/>
      <c r="L60" s="53"/>
      <c r="M60" s="53"/>
      <c r="N60" s="53"/>
      <c r="O60" s="53"/>
      <c r="P60" s="53"/>
      <c r="Q60" s="41"/>
      <c r="R60" s="41"/>
      <c r="S60" s="41"/>
      <c r="T60" s="34"/>
    </row>
    <row r="61" spans="2:20" x14ac:dyDescent="0.3">
      <c r="C61" s="3" t="s">
        <v>118</v>
      </c>
      <c r="D61" s="28" t="s">
        <v>90</v>
      </c>
      <c r="E61" s="53"/>
      <c r="F61" s="53"/>
      <c r="G61" s="53"/>
      <c r="H61" s="53"/>
      <c r="I61" s="53"/>
      <c r="J61" s="53"/>
      <c r="K61" s="53"/>
      <c r="L61" s="53"/>
      <c r="M61" s="53"/>
      <c r="N61" s="53"/>
      <c r="O61" s="53"/>
      <c r="P61" s="53"/>
      <c r="Q61" s="41"/>
      <c r="R61" s="41"/>
      <c r="S61" s="41"/>
      <c r="T61" s="34"/>
    </row>
    <row r="62" spans="2:20" x14ac:dyDescent="0.3">
      <c r="C62" s="3" t="s">
        <v>130</v>
      </c>
      <c r="D62" s="31">
        <f>F51/D$56/D$57/D$58</f>
        <v>817.7054165395997</v>
      </c>
      <c r="E62" s="53"/>
      <c r="F62" s="53"/>
      <c r="G62" s="53"/>
      <c r="H62" s="53"/>
      <c r="I62" s="53"/>
      <c r="J62" s="53"/>
      <c r="K62" s="53"/>
      <c r="L62" s="53"/>
      <c r="M62" s="53"/>
      <c r="N62" s="53"/>
      <c r="O62" s="53"/>
      <c r="P62" s="53"/>
      <c r="Q62" s="41"/>
      <c r="R62" s="41"/>
      <c r="S62" s="41"/>
      <c r="T62" s="34"/>
    </row>
    <row r="63" spans="2:20" x14ac:dyDescent="0.3">
      <c r="C63" s="3" t="s">
        <v>131</v>
      </c>
      <c r="D63" s="31">
        <f>F52/D$56/D$57/D$58</f>
        <v>1523.0417627138452</v>
      </c>
      <c r="E63" s="53"/>
      <c r="F63" s="53"/>
      <c r="G63" s="53"/>
      <c r="H63" s="53"/>
      <c r="I63" s="53"/>
      <c r="J63" s="53"/>
      <c r="K63" s="53"/>
      <c r="L63" s="53"/>
      <c r="M63" s="53"/>
      <c r="N63" s="53"/>
      <c r="O63" s="53"/>
      <c r="P63" s="53"/>
      <c r="Q63" s="41"/>
      <c r="R63" s="41"/>
      <c r="S63" s="41"/>
      <c r="T63" s="34"/>
    </row>
    <row r="64" spans="2:20" ht="14.5" x14ac:dyDescent="0.35">
      <c r="C64" s="3" t="s">
        <v>31</v>
      </c>
      <c r="D64" s="31">
        <f>D63-D62</f>
        <v>705.33634617424548</v>
      </c>
      <c r="E64" s="60" t="s">
        <v>174</v>
      </c>
      <c r="F64" s="53"/>
      <c r="G64" s="53"/>
      <c r="H64" s="53"/>
      <c r="I64" s="53"/>
      <c r="J64" s="53"/>
      <c r="K64" s="53"/>
      <c r="L64" s="53"/>
      <c r="M64" s="53"/>
      <c r="N64" s="53"/>
      <c r="O64" s="53"/>
      <c r="P64" s="53"/>
      <c r="Q64" s="41"/>
      <c r="R64" s="41"/>
      <c r="S64" s="41"/>
      <c r="T64" s="34"/>
    </row>
    <row r="65" spans="2:20" x14ac:dyDescent="0.3">
      <c r="C65" s="23"/>
      <c r="D65" s="33"/>
      <c r="E65" s="53"/>
      <c r="F65" s="53"/>
      <c r="G65" s="53"/>
      <c r="H65" s="53"/>
      <c r="I65" s="53"/>
      <c r="J65" s="53"/>
      <c r="K65" s="53"/>
      <c r="L65" s="53"/>
      <c r="M65" s="53"/>
      <c r="N65" s="53"/>
      <c r="O65" s="53"/>
      <c r="P65" s="53"/>
      <c r="Q65" s="41"/>
      <c r="R65" s="41"/>
      <c r="S65" s="41"/>
      <c r="T65" s="34"/>
    </row>
    <row r="66" spans="2:20" x14ac:dyDescent="0.3">
      <c r="B66" s="23" t="s">
        <v>119</v>
      </c>
      <c r="C66" s="23"/>
      <c r="D66" s="33"/>
      <c r="E66" s="53"/>
      <c r="F66" s="53"/>
      <c r="G66" s="53"/>
      <c r="H66" s="53"/>
      <c r="I66" s="53"/>
      <c r="J66" s="53"/>
      <c r="K66" s="53"/>
      <c r="L66" s="53"/>
      <c r="M66" s="53"/>
      <c r="N66" s="53"/>
      <c r="O66" s="53"/>
      <c r="P66" s="53"/>
      <c r="Q66" s="41"/>
      <c r="R66" s="41"/>
      <c r="S66" s="41"/>
      <c r="T66" s="34"/>
    </row>
    <row r="67" spans="2:20" x14ac:dyDescent="0.3">
      <c r="B67" s="23" t="s">
        <v>175</v>
      </c>
      <c r="C67" s="23"/>
      <c r="D67" s="33"/>
      <c r="E67" s="53"/>
      <c r="F67" s="53"/>
      <c r="G67" s="53"/>
      <c r="H67" s="53"/>
      <c r="I67" s="53"/>
      <c r="J67" s="53"/>
      <c r="K67" s="53"/>
      <c r="L67" s="53"/>
      <c r="M67" s="53"/>
      <c r="N67" s="53"/>
      <c r="O67" s="53"/>
      <c r="P67" s="53"/>
      <c r="Q67" s="41"/>
      <c r="R67" s="41"/>
      <c r="S67" s="41"/>
      <c r="T67" s="34"/>
    </row>
    <row r="68" spans="2:20" x14ac:dyDescent="0.3">
      <c r="B68" s="23"/>
      <c r="C68" s="23"/>
      <c r="D68" s="33"/>
      <c r="E68" s="53"/>
      <c r="F68" s="53"/>
      <c r="G68" s="53"/>
      <c r="H68" s="53"/>
      <c r="I68" s="53"/>
      <c r="J68" s="53"/>
      <c r="K68" s="53"/>
      <c r="L68" s="53"/>
      <c r="M68" s="53"/>
      <c r="N68" s="53"/>
      <c r="O68" s="53"/>
      <c r="P68" s="53"/>
      <c r="Q68" s="41"/>
      <c r="R68" s="41"/>
      <c r="S68" s="41"/>
      <c r="T68" s="34"/>
    </row>
    <row r="69" spans="2:20" x14ac:dyDescent="0.3">
      <c r="C69" s="36"/>
      <c r="D69" s="29" t="str">
        <f>D61</f>
        <v>2024/25</v>
      </c>
      <c r="E69" s="53"/>
      <c r="F69" s="53"/>
      <c r="G69" s="53"/>
      <c r="H69" s="53"/>
      <c r="I69" s="53"/>
      <c r="J69" s="53"/>
      <c r="K69" s="53"/>
      <c r="L69" s="53"/>
      <c r="M69" s="53"/>
      <c r="N69" s="53"/>
      <c r="O69" s="53"/>
      <c r="P69" s="53"/>
      <c r="Q69" s="41"/>
      <c r="R69" s="41"/>
      <c r="S69" s="41"/>
      <c r="T69" s="34"/>
    </row>
    <row r="70" spans="2:20" x14ac:dyDescent="0.3">
      <c r="C70" s="25" t="s">
        <v>132</v>
      </c>
      <c r="D70" s="31">
        <f>MAX(D62:D63)</f>
        <v>1523.0417627138452</v>
      </c>
    </row>
    <row r="72" spans="2:20" ht="14.5" x14ac:dyDescent="0.35">
      <c r="B72" s="76" t="s">
        <v>209</v>
      </c>
    </row>
  </sheetData>
  <phoneticPr fontId="15" type="noConversion"/>
  <hyperlinks>
    <hyperlink ref="B72" location="Contents!A1" display="Link to Contents page" xr:uid="{E38B698F-F051-4EBA-8F0A-C021C86260F4}"/>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9D8F3-23E3-42A4-B7BB-9D624963B9D6}">
  <dimension ref="A1:V72"/>
  <sheetViews>
    <sheetView zoomScale="80" zoomScaleNormal="80" workbookViewId="0"/>
  </sheetViews>
  <sheetFormatPr defaultColWidth="9.08984375" defaultRowHeight="14" x14ac:dyDescent="0.3"/>
  <cols>
    <col min="1" max="1" width="6.26953125" style="24" customWidth="1"/>
    <col min="2" max="2" width="5.08984375" style="24" customWidth="1"/>
    <col min="3" max="3" width="82" style="24" customWidth="1"/>
    <col min="4" max="19" width="10.81640625" style="24" customWidth="1"/>
    <col min="20" max="20" width="9.90625" style="24" bestFit="1" customWidth="1"/>
    <col min="21" max="16384" width="9.08984375" style="24"/>
  </cols>
  <sheetData>
    <row r="1" spans="1:22" x14ac:dyDescent="0.3">
      <c r="A1" s="23" t="s">
        <v>116</v>
      </c>
    </row>
    <row r="2" spans="1:22" x14ac:dyDescent="0.3">
      <c r="A2" s="23" t="s">
        <v>161</v>
      </c>
    </row>
    <row r="3" spans="1:22" x14ac:dyDescent="0.3">
      <c r="A3" s="23"/>
    </row>
    <row r="4" spans="1:22" x14ac:dyDescent="0.3">
      <c r="B4" s="23" t="s">
        <v>105</v>
      </c>
    </row>
    <row r="6" spans="1:22" x14ac:dyDescent="0.3">
      <c r="C6" s="25" t="s">
        <v>121</v>
      </c>
      <c r="D6" s="26">
        <f>'Input Data'!B239</f>
        <v>5.5872279685214975E-3</v>
      </c>
    </row>
    <row r="8" spans="1:22" x14ac:dyDescent="0.3">
      <c r="C8" s="27"/>
      <c r="D8" s="28" t="s">
        <v>76</v>
      </c>
      <c r="E8" s="28" t="s">
        <v>77</v>
      </c>
      <c r="F8" s="28" t="s">
        <v>78</v>
      </c>
      <c r="G8" s="28" t="s">
        <v>79</v>
      </c>
      <c r="H8" s="28" t="s">
        <v>80</v>
      </c>
      <c r="I8" s="28" t="s">
        <v>81</v>
      </c>
      <c r="J8" s="28" t="s">
        <v>82</v>
      </c>
      <c r="K8" s="28" t="s">
        <v>83</v>
      </c>
      <c r="L8" s="28" t="s">
        <v>84</v>
      </c>
      <c r="M8" s="28" t="s">
        <v>85</v>
      </c>
      <c r="N8" s="28" t="s">
        <v>86</v>
      </c>
      <c r="O8" s="28" t="s">
        <v>87</v>
      </c>
      <c r="P8" s="28" t="s">
        <v>88</v>
      </c>
      <c r="Q8" s="28" t="s">
        <v>89</v>
      </c>
      <c r="R8" s="28" t="s">
        <v>90</v>
      </c>
      <c r="S8" s="28" t="s">
        <v>165</v>
      </c>
    </row>
    <row r="9" spans="1:22" x14ac:dyDescent="0.3">
      <c r="C9" s="25" t="s">
        <v>27</v>
      </c>
      <c r="D9" s="29">
        <f>'Input Data'!B23</f>
        <v>5240.9063545498848</v>
      </c>
      <c r="E9" s="30">
        <f>'Input Data'!C23</f>
        <v>5279.7137645066841</v>
      </c>
      <c r="F9" s="30">
        <f>'Input Data'!D23</f>
        <v>5246.1886934237</v>
      </c>
      <c r="G9" s="30">
        <f>'Input Data'!E23</f>
        <v>5142.9575831403326</v>
      </c>
      <c r="H9" s="30">
        <f>'Input Data'!F23</f>
        <v>4962.0826390865068</v>
      </c>
      <c r="I9" s="30">
        <f>'Input Data'!G23</f>
        <v>4863.1201121883587</v>
      </c>
      <c r="J9" s="30">
        <f>'Input Data'!H23</f>
        <v>4707.0055757571972</v>
      </c>
      <c r="K9" s="30">
        <f>'Input Data'!I23</f>
        <v>4568.1391911209503</v>
      </c>
      <c r="L9" s="30">
        <f>'Input Data'!J23</f>
        <v>4563.4801264695643</v>
      </c>
      <c r="M9" s="30">
        <f>'Input Data'!K23</f>
        <v>4588.0829914921578</v>
      </c>
      <c r="N9" s="30">
        <f>'Input Data'!L23</f>
        <v>4706.1909977482283</v>
      </c>
      <c r="O9" s="30">
        <f>'Input Data'!M23</f>
        <v>4765.0248354269233</v>
      </c>
      <c r="P9" s="30">
        <f>'Input Data'!N23</f>
        <v>4841.325364784615</v>
      </c>
      <c r="Q9" s="31">
        <f>'Input Data'!O23</f>
        <v>4883.1735286421881</v>
      </c>
      <c r="R9" s="31">
        <f>'Input Data'!P23</f>
        <v>4887.7619248418914</v>
      </c>
      <c r="S9" s="31">
        <f>'Input Data'!Q23</f>
        <v>4888.4281120898386</v>
      </c>
      <c r="U9" s="32"/>
    </row>
    <row r="10" spans="1:22" x14ac:dyDescent="0.3">
      <c r="C10" s="25" t="s">
        <v>26</v>
      </c>
      <c r="D10" s="29">
        <f>D9</f>
        <v>5240.9063545498848</v>
      </c>
      <c r="E10" s="30">
        <f t="shared" ref="E10:O10" si="0">E9</f>
        <v>5279.7137645066841</v>
      </c>
      <c r="F10" s="30">
        <f t="shared" si="0"/>
        <v>5246.1886934237</v>
      </c>
      <c r="G10" s="30">
        <f t="shared" si="0"/>
        <v>5142.9575831403326</v>
      </c>
      <c r="H10" s="30">
        <f t="shared" si="0"/>
        <v>4962.0826390865068</v>
      </c>
      <c r="I10" s="30">
        <f t="shared" si="0"/>
        <v>4863.1201121883587</v>
      </c>
      <c r="J10" s="30">
        <f t="shared" si="0"/>
        <v>4707.0055757571972</v>
      </c>
      <c r="K10" s="30">
        <f t="shared" si="0"/>
        <v>4568.1391911209503</v>
      </c>
      <c r="L10" s="30">
        <f t="shared" si="0"/>
        <v>4563.4801264695643</v>
      </c>
      <c r="M10" s="30">
        <f t="shared" si="0"/>
        <v>4588.0829914921578</v>
      </c>
      <c r="N10" s="30">
        <f t="shared" si="0"/>
        <v>4706.1909977482283</v>
      </c>
      <c r="O10" s="30">
        <f t="shared" si="0"/>
        <v>4765.0248354269233</v>
      </c>
      <c r="P10" s="30">
        <f t="shared" ref="P10" si="1">P9</f>
        <v>4841.325364784615</v>
      </c>
      <c r="Q10" s="31">
        <f>'Input Data'!B283</f>
        <v>4851.5680054387212</v>
      </c>
      <c r="R10" s="31">
        <f>'Input Data'!C283</f>
        <v>4799.8509592589789</v>
      </c>
      <c r="S10" s="31"/>
      <c r="U10" s="32"/>
    </row>
    <row r="11" spans="1:22" x14ac:dyDescent="0.3">
      <c r="C11" s="3" t="s">
        <v>28</v>
      </c>
      <c r="D11" s="29"/>
      <c r="E11" s="30"/>
      <c r="F11" s="30"/>
      <c r="G11" s="30"/>
      <c r="H11" s="30"/>
      <c r="I11" s="30"/>
      <c r="J11" s="30"/>
      <c r="K11" s="30"/>
      <c r="L11" s="30"/>
      <c r="M11" s="30"/>
      <c r="N11" s="30"/>
      <c r="O11" s="30"/>
      <c r="P11" s="30"/>
      <c r="Q11" s="31">
        <f>Q10-Q9</f>
        <v>-31.605523203466873</v>
      </c>
      <c r="R11" s="31">
        <f>R10-R9</f>
        <v>-87.910965582912468</v>
      </c>
      <c r="S11" s="31"/>
      <c r="U11" s="32"/>
    </row>
    <row r="12" spans="1:22" x14ac:dyDescent="0.3">
      <c r="D12" s="33"/>
      <c r="E12" s="34"/>
      <c r="F12" s="34"/>
      <c r="G12" s="34"/>
      <c r="H12" s="34"/>
      <c r="I12" s="34"/>
      <c r="J12" s="34"/>
      <c r="K12" s="34"/>
      <c r="L12" s="34"/>
      <c r="M12" s="34"/>
      <c r="N12" s="34"/>
      <c r="O12" s="34"/>
      <c r="P12" s="34"/>
      <c r="Q12" s="35"/>
      <c r="R12" s="35"/>
      <c r="S12" s="35"/>
    </row>
    <row r="13" spans="1:22" x14ac:dyDescent="0.3">
      <c r="B13" s="23" t="s">
        <v>133</v>
      </c>
      <c r="D13" s="33"/>
      <c r="E13" s="34"/>
      <c r="F13" s="34"/>
      <c r="G13" s="34"/>
      <c r="H13" s="34"/>
      <c r="I13" s="34"/>
      <c r="J13" s="34"/>
      <c r="K13" s="34"/>
      <c r="L13" s="34"/>
      <c r="M13" s="34"/>
      <c r="N13" s="34"/>
      <c r="O13" s="34"/>
      <c r="P13" s="34"/>
      <c r="Q13" s="35"/>
      <c r="R13" s="35"/>
      <c r="S13" s="35"/>
    </row>
    <row r="14" spans="1:22" x14ac:dyDescent="0.3">
      <c r="B14" s="23" t="s">
        <v>113</v>
      </c>
      <c r="U14" s="32"/>
      <c r="V14" s="32"/>
    </row>
    <row r="15" spans="1:22" x14ac:dyDescent="0.3">
      <c r="B15" s="23"/>
      <c r="U15" s="32"/>
      <c r="V15" s="32"/>
    </row>
    <row r="16" spans="1:22" x14ac:dyDescent="0.3">
      <c r="C16" s="27"/>
      <c r="D16" s="36" t="s">
        <v>76</v>
      </c>
      <c r="E16" s="36" t="s">
        <v>77</v>
      </c>
      <c r="F16" s="36" t="s">
        <v>78</v>
      </c>
      <c r="G16" s="36" t="s">
        <v>79</v>
      </c>
      <c r="H16" s="36" t="s">
        <v>80</v>
      </c>
      <c r="I16" s="36" t="s">
        <v>81</v>
      </c>
      <c r="J16" s="36" t="s">
        <v>82</v>
      </c>
      <c r="K16" s="36" t="s">
        <v>83</v>
      </c>
      <c r="L16" s="36" t="s">
        <v>84</v>
      </c>
      <c r="M16" s="36" t="s">
        <v>85</v>
      </c>
      <c r="N16" s="36" t="s">
        <v>86</v>
      </c>
      <c r="O16" s="36" t="s">
        <v>87</v>
      </c>
      <c r="P16" s="28" t="s">
        <v>88</v>
      </c>
      <c r="Q16" s="28" t="s">
        <v>89</v>
      </c>
      <c r="R16" s="28" t="s">
        <v>90</v>
      </c>
      <c r="S16" s="28" t="s">
        <v>165</v>
      </c>
    </row>
    <row r="17" spans="2:20" x14ac:dyDescent="0.3">
      <c r="C17" s="3" t="s">
        <v>106</v>
      </c>
      <c r="D17" s="37"/>
      <c r="E17" s="30">
        <f>E21+E24</f>
        <v>493.99792588695618</v>
      </c>
      <c r="F17" s="30">
        <f t="shared" ref="F17:O18" si="2">F21+F24</f>
        <v>468.66383494572966</v>
      </c>
      <c r="G17" s="30">
        <f t="shared" si="2"/>
        <v>507.91666704963416</v>
      </c>
      <c r="H17" s="30">
        <f t="shared" si="2"/>
        <v>505.63401417820393</v>
      </c>
      <c r="I17" s="30">
        <f t="shared" si="2"/>
        <v>523.30829635311966</v>
      </c>
      <c r="J17" s="30">
        <f t="shared" si="2"/>
        <v>552.28388985234938</v>
      </c>
      <c r="K17" s="30">
        <f t="shared" si="2"/>
        <v>516.90802537297384</v>
      </c>
      <c r="L17" s="30">
        <f t="shared" si="2"/>
        <v>436.42071334313027</v>
      </c>
      <c r="M17" s="30">
        <f t="shared" si="2"/>
        <v>402.39548028392608</v>
      </c>
      <c r="N17" s="30">
        <f t="shared" si="2"/>
        <v>349.30786413304634</v>
      </c>
      <c r="O17" s="30">
        <f t="shared" si="2"/>
        <v>334.53328447917147</v>
      </c>
      <c r="P17" s="30">
        <f t="shared" ref="P17:Q17" si="3">P21+P24</f>
        <v>448.66042575766716</v>
      </c>
      <c r="Q17" s="31">
        <f t="shared" si="3"/>
        <v>458.95507522309151</v>
      </c>
      <c r="R17" s="31">
        <f t="shared" ref="R17:S17" si="4">R21+R24</f>
        <v>449.59045920833813</v>
      </c>
      <c r="S17" s="31">
        <f t="shared" si="4"/>
        <v>445.54197548121431</v>
      </c>
    </row>
    <row r="18" spans="2:20" x14ac:dyDescent="0.3">
      <c r="C18" s="3" t="s">
        <v>110</v>
      </c>
      <c r="D18" s="37"/>
      <c r="E18" s="30">
        <f>E22+E25</f>
        <v>493.99792588695618</v>
      </c>
      <c r="F18" s="30">
        <f t="shared" si="2"/>
        <v>468.66383494572966</v>
      </c>
      <c r="G18" s="30">
        <f t="shared" si="2"/>
        <v>507.91666704963416</v>
      </c>
      <c r="H18" s="30">
        <f t="shared" si="2"/>
        <v>505.63401417820393</v>
      </c>
      <c r="I18" s="30">
        <f t="shared" si="2"/>
        <v>523.30829635311966</v>
      </c>
      <c r="J18" s="30">
        <f t="shared" si="2"/>
        <v>552.28388985234938</v>
      </c>
      <c r="K18" s="30">
        <f t="shared" si="2"/>
        <v>516.90802537297384</v>
      </c>
      <c r="L18" s="30">
        <f t="shared" si="2"/>
        <v>436.42071334313027</v>
      </c>
      <c r="M18" s="30">
        <f t="shared" si="2"/>
        <v>402.39548028392608</v>
      </c>
      <c r="N18" s="30">
        <f t="shared" si="2"/>
        <v>349.30786413304634</v>
      </c>
      <c r="O18" s="30">
        <f t="shared" si="2"/>
        <v>334.53328447917147</v>
      </c>
      <c r="P18" s="30">
        <f t="shared" ref="P18:Q18" si="5">P22+P25</f>
        <v>448.66042575766716</v>
      </c>
      <c r="Q18" s="31">
        <f t="shared" si="5"/>
        <v>458.95507522309151</v>
      </c>
      <c r="R18" s="31">
        <f t="shared" ref="R18:S18" si="6">R22+R25</f>
        <v>446.68056022415902</v>
      </c>
      <c r="S18" s="31">
        <f t="shared" si="6"/>
        <v>437.52848671589584</v>
      </c>
    </row>
    <row r="19" spans="2:20" x14ac:dyDescent="0.3">
      <c r="C19" s="3" t="s">
        <v>149</v>
      </c>
      <c r="D19" s="38"/>
      <c r="E19" s="39"/>
      <c r="F19" s="39"/>
      <c r="G19" s="39"/>
      <c r="H19" s="39"/>
      <c r="I19" s="39"/>
      <c r="J19" s="39"/>
      <c r="K19" s="39"/>
      <c r="L19" s="39"/>
      <c r="M19" s="39"/>
      <c r="N19" s="39"/>
      <c r="O19" s="39"/>
      <c r="P19" s="39"/>
      <c r="Q19" s="31">
        <f t="shared" ref="Q19" si="7">Q18-Q17</f>
        <v>0</v>
      </c>
      <c r="R19" s="31">
        <f t="shared" ref="R19:S19" si="8">R18-R17</f>
        <v>-2.9098989841791081</v>
      </c>
      <c r="S19" s="31">
        <f t="shared" si="8"/>
        <v>-8.0134887653184705</v>
      </c>
    </row>
    <row r="20" spans="2:20" x14ac:dyDescent="0.3">
      <c r="C20" s="25" t="s">
        <v>24</v>
      </c>
      <c r="D20" s="26"/>
      <c r="E20" s="45">
        <f>'Input Data'!B49</f>
        <v>7.2819771007454209E-2</v>
      </c>
      <c r="F20" s="45">
        <f>'Input Data'!C49</f>
        <v>6.9087337355284398E-2</v>
      </c>
      <c r="G20" s="45">
        <f>'Input Data'!D49</f>
        <v>7.4788105516895353E-2</v>
      </c>
      <c r="H20" s="45">
        <f>'Input Data'!E49</f>
        <v>8.1803980966965187E-2</v>
      </c>
      <c r="I20" s="45">
        <f>'Input Data'!F49</f>
        <v>8.3751705766959561E-2</v>
      </c>
      <c r="J20" s="45">
        <f>'Input Data'!G49</f>
        <v>9.5821534198382782E-2</v>
      </c>
      <c r="K20" s="45">
        <f>'Input Data'!H49</f>
        <v>9.1164014009596991E-2</v>
      </c>
      <c r="L20" s="45">
        <f>'Input Data'!I49</f>
        <v>8.2417639079604449E-2</v>
      </c>
      <c r="M20" s="45">
        <f>'Input Data'!J49</f>
        <v>7.6073715444770734E-2</v>
      </c>
      <c r="N20" s="45">
        <f>'Input Data'!K49</f>
        <v>6.4944554631207338E-2</v>
      </c>
      <c r="O20" s="45">
        <f>'Input Data'!L49</f>
        <v>6.129025369407632E-2</v>
      </c>
      <c r="P20" s="45">
        <f>'Input Data'!M49</f>
        <v>8.5094459786905746E-2</v>
      </c>
      <c r="Q20" s="46">
        <f>'Input Data'!N49</f>
        <v>8.3649707236729265E-2</v>
      </c>
      <c r="R20" s="46">
        <f>'Input Data'!O49</f>
        <v>8.1024832733166366E-2</v>
      </c>
      <c r="S20" s="46">
        <f>'Input Data'!P49</f>
        <v>8.0109569306817188E-2</v>
      </c>
    </row>
    <row r="21" spans="2:20" x14ac:dyDescent="0.3">
      <c r="C21" s="3" t="s">
        <v>150</v>
      </c>
      <c r="D21" s="37"/>
      <c r="E21" s="30">
        <f>E$20*D9</f>
        <v>381.64160060983426</v>
      </c>
      <c r="F21" s="30">
        <f t="shared" ref="F21:Q21" si="9">F20*E9</f>
        <v>364.76136598781187</v>
      </c>
      <c r="G21" s="30">
        <f t="shared" si="9"/>
        <v>392.35251356531506</v>
      </c>
      <c r="H21" s="30">
        <f t="shared" si="9"/>
        <v>420.71440424512105</v>
      </c>
      <c r="I21" s="30">
        <f t="shared" si="9"/>
        <v>415.5828851801113</v>
      </c>
      <c r="J21" s="30">
        <f t="shared" si="9"/>
        <v>465.99163014089993</v>
      </c>
      <c r="K21" s="30">
        <f t="shared" si="9"/>
        <v>429.1095222515803</v>
      </c>
      <c r="L21" s="30">
        <f t="shared" si="9"/>
        <v>376.4952471192027</v>
      </c>
      <c r="M21" s="30">
        <f t="shared" si="9"/>
        <v>347.16088857891202</v>
      </c>
      <c r="N21" s="30">
        <f t="shared" si="9"/>
        <v>297.97100649347561</v>
      </c>
      <c r="O21" s="30">
        <f t="shared" si="9"/>
        <v>288.44364018476705</v>
      </c>
      <c r="P21" s="30">
        <f t="shared" si="9"/>
        <v>405.47721424184351</v>
      </c>
      <c r="Q21" s="31">
        <f t="shared" si="9"/>
        <v>404.97544940198458</v>
      </c>
      <c r="R21" s="31">
        <f t="shared" ref="R21" si="10">R20*Q9</f>
        <v>395.65831836525905</v>
      </c>
      <c r="S21" s="31">
        <f t="shared" ref="S21" si="11">S20*R9</f>
        <v>391.55650267334369</v>
      </c>
    </row>
    <row r="22" spans="2:20" x14ac:dyDescent="0.3">
      <c r="C22" s="3" t="s">
        <v>151</v>
      </c>
      <c r="D22" s="37"/>
      <c r="E22" s="30">
        <f>E$20*D10</f>
        <v>381.64160060983426</v>
      </c>
      <c r="F22" s="30">
        <f t="shared" ref="F22:Q22" si="12">F$20*E10</f>
        <v>364.76136598781187</v>
      </c>
      <c r="G22" s="30">
        <f t="shared" si="12"/>
        <v>392.35251356531506</v>
      </c>
      <c r="H22" s="30">
        <f t="shared" si="12"/>
        <v>420.71440424512105</v>
      </c>
      <c r="I22" s="30">
        <f t="shared" si="12"/>
        <v>415.5828851801113</v>
      </c>
      <c r="J22" s="30">
        <f t="shared" si="12"/>
        <v>465.99163014089993</v>
      </c>
      <c r="K22" s="30">
        <f t="shared" si="12"/>
        <v>429.1095222515803</v>
      </c>
      <c r="L22" s="30">
        <f t="shared" si="12"/>
        <v>376.4952471192027</v>
      </c>
      <c r="M22" s="30">
        <f t="shared" si="12"/>
        <v>347.16088857891202</v>
      </c>
      <c r="N22" s="30">
        <f t="shared" si="12"/>
        <v>297.97100649347561</v>
      </c>
      <c r="O22" s="30">
        <f t="shared" si="12"/>
        <v>288.44364018476705</v>
      </c>
      <c r="P22" s="30">
        <f t="shared" si="12"/>
        <v>405.47721424184351</v>
      </c>
      <c r="Q22" s="31">
        <f t="shared" si="12"/>
        <v>404.97544940198458</v>
      </c>
      <c r="R22" s="31">
        <f t="shared" ref="R22" si="13">R$20*Q10</f>
        <v>393.09748613425398</v>
      </c>
      <c r="S22" s="31">
        <f t="shared" ref="S22" si="14">S$20*R10</f>
        <v>384.51399308315013</v>
      </c>
      <c r="T22" s="40"/>
    </row>
    <row r="23" spans="2:20" x14ac:dyDescent="0.3">
      <c r="C23" s="25" t="s">
        <v>29</v>
      </c>
      <c r="D23" s="26"/>
      <c r="E23" s="45">
        <f>'Input Data'!B74</f>
        <v>2.1438338652927845E-2</v>
      </c>
      <c r="F23" s="45">
        <f>'Input Data'!C74</f>
        <v>1.967956476284961E-2</v>
      </c>
      <c r="G23" s="45">
        <f>'Input Data'!D74</f>
        <v>2.2028211381184819E-2</v>
      </c>
      <c r="H23" s="45">
        <f>'Input Data'!E74</f>
        <v>1.6511823899047262E-2</v>
      </c>
      <c r="I23" s="45">
        <f>'Input Data'!F74</f>
        <v>2.1709717271625302E-2</v>
      </c>
      <c r="J23" s="45">
        <f>'Input Data'!G74</f>
        <v>1.7744217235181301E-2</v>
      </c>
      <c r="K23" s="45">
        <f>'Input Data'!H74</f>
        <v>1.8652729789314041E-2</v>
      </c>
      <c r="L23" s="45">
        <f>'Input Data'!I74</f>
        <v>1.3118134915942168E-2</v>
      </c>
      <c r="M23" s="45">
        <f>'Input Data'!J74</f>
        <v>1.2103611755562762E-2</v>
      </c>
      <c r="N23" s="45">
        <f>'Input Data'!K74</f>
        <v>1.1189173721305052E-2</v>
      </c>
      <c r="O23" s="45">
        <f>'Input Data'!L74</f>
        <v>9.7934070921594438E-3</v>
      </c>
      <c r="P23" s="45">
        <f>'Input Data'!M74</f>
        <v>9.0625365044828023E-3</v>
      </c>
      <c r="Q23" s="46">
        <f>'Input Data'!N74</f>
        <v>1.1149762049406984E-2</v>
      </c>
      <c r="R23" s="46">
        <f>'Input Data'!O74</f>
        <v>1.1044485830114539E-2</v>
      </c>
      <c r="S23" s="46">
        <f>'Input Data'!P74</f>
        <v>1.1045029123348088E-2</v>
      </c>
    </row>
    <row r="24" spans="2:20" x14ac:dyDescent="0.3">
      <c r="C24" s="3" t="s">
        <v>152</v>
      </c>
      <c r="D24" s="37"/>
      <c r="E24" s="30">
        <f>E$23*D9</f>
        <v>112.35632527712195</v>
      </c>
      <c r="F24" s="30">
        <f t="shared" ref="F24:Q24" si="15">F23*E9</f>
        <v>103.9024689579178</v>
      </c>
      <c r="G24" s="30">
        <f t="shared" si="15"/>
        <v>115.56415348431906</v>
      </c>
      <c r="H24" s="30">
        <f t="shared" si="15"/>
        <v>84.919609933082896</v>
      </c>
      <c r="I24" s="30">
        <f t="shared" si="15"/>
        <v>107.7254111730084</v>
      </c>
      <c r="J24" s="30">
        <f t="shared" si="15"/>
        <v>86.292259711449503</v>
      </c>
      <c r="K24" s="30">
        <f t="shared" si="15"/>
        <v>87.798503121393566</v>
      </c>
      <c r="L24" s="30">
        <f t="shared" si="15"/>
        <v>59.92546622392755</v>
      </c>
      <c r="M24" s="30">
        <f t="shared" si="15"/>
        <v>55.234591705014061</v>
      </c>
      <c r="N24" s="30">
        <f t="shared" si="15"/>
        <v>51.336857639570724</v>
      </c>
      <c r="O24" s="30">
        <f t="shared" si="15"/>
        <v>46.08964429440443</v>
      </c>
      <c r="P24" s="30">
        <f t="shared" si="15"/>
        <v>43.18321151582365</v>
      </c>
      <c r="Q24" s="31">
        <f t="shared" si="15"/>
        <v>53.979625821106922</v>
      </c>
      <c r="R24" s="31">
        <f t="shared" ref="R24" si="16">R23*Q9</f>
        <v>53.932140843079061</v>
      </c>
      <c r="S24" s="31">
        <f t="shared" ref="S24" si="17">S23*R9</f>
        <v>53.9854728078706</v>
      </c>
    </row>
    <row r="25" spans="2:20" x14ac:dyDescent="0.3">
      <c r="C25" s="3" t="s">
        <v>153</v>
      </c>
      <c r="D25" s="37"/>
      <c r="E25" s="30">
        <f>E$23*D10</f>
        <v>112.35632527712195</v>
      </c>
      <c r="F25" s="30">
        <f t="shared" ref="F25:Q25" si="18">F$23*E10</f>
        <v>103.9024689579178</v>
      </c>
      <c r="G25" s="30">
        <f t="shared" si="18"/>
        <v>115.56415348431906</v>
      </c>
      <c r="H25" s="30">
        <f t="shared" si="18"/>
        <v>84.919609933082896</v>
      </c>
      <c r="I25" s="30">
        <f t="shared" si="18"/>
        <v>107.7254111730084</v>
      </c>
      <c r="J25" s="30">
        <f t="shared" si="18"/>
        <v>86.292259711449503</v>
      </c>
      <c r="K25" s="30">
        <f t="shared" si="18"/>
        <v>87.798503121393566</v>
      </c>
      <c r="L25" s="30">
        <f t="shared" si="18"/>
        <v>59.92546622392755</v>
      </c>
      <c r="M25" s="30">
        <f t="shared" si="18"/>
        <v>55.234591705014061</v>
      </c>
      <c r="N25" s="30">
        <f t="shared" si="18"/>
        <v>51.336857639570724</v>
      </c>
      <c r="O25" s="30">
        <f t="shared" si="18"/>
        <v>46.08964429440443</v>
      </c>
      <c r="P25" s="30">
        <f t="shared" si="18"/>
        <v>43.18321151582365</v>
      </c>
      <c r="Q25" s="31">
        <f t="shared" si="18"/>
        <v>53.979625821106922</v>
      </c>
      <c r="R25" s="31">
        <f t="shared" ref="R25" si="19">R$23*Q10</f>
        <v>53.583074089905018</v>
      </c>
      <c r="S25" s="31">
        <f t="shared" ref="S25" si="20">S$23*R10</f>
        <v>53.014493632745683</v>
      </c>
    </row>
    <row r="26" spans="2:20" x14ac:dyDescent="0.3">
      <c r="D26" s="33"/>
      <c r="E26" s="34"/>
      <c r="F26" s="34"/>
      <c r="G26" s="34"/>
      <c r="H26" s="34"/>
      <c r="I26" s="34"/>
      <c r="J26" s="34"/>
      <c r="K26" s="34"/>
      <c r="L26" s="34"/>
      <c r="M26" s="34"/>
      <c r="N26" s="34"/>
      <c r="O26" s="34"/>
      <c r="P26" s="34"/>
      <c r="Q26" s="34"/>
      <c r="R26" s="34"/>
      <c r="S26" s="34"/>
    </row>
    <row r="27" spans="2:20" x14ac:dyDescent="0.3">
      <c r="B27" s="23" t="s">
        <v>164</v>
      </c>
      <c r="D27" s="33"/>
      <c r="E27" s="34"/>
      <c r="F27" s="34"/>
      <c r="G27" s="34"/>
      <c r="H27" s="34"/>
      <c r="I27" s="34"/>
      <c r="J27" s="34"/>
      <c r="K27" s="34"/>
      <c r="L27" s="34"/>
      <c r="M27" s="34"/>
      <c r="N27" s="34"/>
      <c r="O27" s="34"/>
      <c r="P27" s="34"/>
      <c r="Q27" s="34"/>
      <c r="R27" s="34"/>
      <c r="S27" s="34"/>
    </row>
    <row r="28" spans="2:20" x14ac:dyDescent="0.3">
      <c r="D28" s="33"/>
      <c r="E28" s="34"/>
      <c r="F28" s="34"/>
      <c r="G28" s="34"/>
      <c r="H28" s="34"/>
      <c r="I28" s="34"/>
      <c r="J28" s="34"/>
      <c r="K28" s="34"/>
      <c r="L28" s="34"/>
      <c r="M28" s="34"/>
      <c r="N28" s="34"/>
      <c r="O28" s="34"/>
      <c r="P28" s="34"/>
      <c r="Q28" s="34"/>
      <c r="R28" s="34"/>
      <c r="S28" s="34"/>
    </row>
    <row r="29" spans="2:20" x14ac:dyDescent="0.3">
      <c r="C29" s="27"/>
      <c r="D29" s="36" t="s">
        <v>76</v>
      </c>
      <c r="E29" s="36" t="s">
        <v>77</v>
      </c>
      <c r="F29" s="36" t="s">
        <v>78</v>
      </c>
      <c r="G29" s="36" t="s">
        <v>79</v>
      </c>
      <c r="H29" s="36" t="s">
        <v>80</v>
      </c>
      <c r="I29" s="36" t="s">
        <v>81</v>
      </c>
      <c r="J29" s="36" t="s">
        <v>82</v>
      </c>
      <c r="K29" s="36" t="s">
        <v>83</v>
      </c>
      <c r="L29" s="36" t="s">
        <v>84</v>
      </c>
      <c r="M29" s="36" t="s">
        <v>85</v>
      </c>
      <c r="N29" s="36" t="s">
        <v>86</v>
      </c>
      <c r="O29" s="36" t="s">
        <v>87</v>
      </c>
      <c r="P29" s="28" t="s">
        <v>88</v>
      </c>
      <c r="Q29" s="28" t="s">
        <v>89</v>
      </c>
      <c r="R29" s="28" t="s">
        <v>90</v>
      </c>
      <c r="S29" s="28" t="s">
        <v>165</v>
      </c>
    </row>
    <row r="30" spans="2:20" x14ac:dyDescent="0.3">
      <c r="C30" s="3" t="s">
        <v>107</v>
      </c>
      <c r="D30" s="52"/>
      <c r="E30" s="30">
        <f>'Input Data'!B307</f>
        <v>544.22884515105102</v>
      </c>
      <c r="F30" s="30">
        <f>'Input Data'!C307</f>
        <v>534.77758638502871</v>
      </c>
      <c r="G30" s="30">
        <f>'Input Data'!D307</f>
        <v>519.60113534705397</v>
      </c>
      <c r="H30" s="30">
        <f>'Input Data'!E307</f>
        <v>466.10543200628911</v>
      </c>
      <c r="I30" s="30">
        <f>'Input Data'!F307</f>
        <v>448.78867295472674</v>
      </c>
      <c r="J30" s="30">
        <f>'Input Data'!G307</f>
        <v>494.64592673214344</v>
      </c>
      <c r="K30" s="30">
        <f>'Input Data'!H307</f>
        <v>447.51492858754295</v>
      </c>
      <c r="L30" s="30">
        <f>'Input Data'!I307</f>
        <v>421.31612025961192</v>
      </c>
      <c r="M30" s="30">
        <f>'Input Data'!J307</f>
        <v>503.63380285512807</v>
      </c>
      <c r="N30" s="30">
        <f>'Input Data'!K307</f>
        <v>402.33057331711336</v>
      </c>
      <c r="O30" s="30">
        <f>'Input Data'!L307</f>
        <v>482.93487718013967</v>
      </c>
      <c r="P30" s="30">
        <f>'Input Data'!M307</f>
        <v>541.89175792033518</v>
      </c>
      <c r="Q30" s="31">
        <f>Q9*($D$6+1)-P9+Q17</f>
        <v>528.08664279503762</v>
      </c>
      <c r="R30" s="31">
        <f>R9*($D$6+1)-Q9+R17</f>
        <v>481.48789553799196</v>
      </c>
      <c r="S30" s="31">
        <f>S9*($D$6+1)-R9+S17</f>
        <v>473.52092499913635</v>
      </c>
    </row>
    <row r="31" spans="2:20" x14ac:dyDescent="0.3">
      <c r="C31" s="3" t="s">
        <v>111</v>
      </c>
      <c r="D31" s="52"/>
      <c r="E31" s="30">
        <f>E30</f>
        <v>544.22884515105102</v>
      </c>
      <c r="F31" s="30">
        <f t="shared" ref="F31:O31" si="21">F30</f>
        <v>534.77758638502871</v>
      </c>
      <c r="G31" s="30">
        <f t="shared" si="21"/>
        <v>519.60113534705397</v>
      </c>
      <c r="H31" s="30">
        <f t="shared" si="21"/>
        <v>466.10543200628911</v>
      </c>
      <c r="I31" s="30">
        <f t="shared" si="21"/>
        <v>448.78867295472674</v>
      </c>
      <c r="J31" s="30">
        <f t="shared" si="21"/>
        <v>494.64592673214344</v>
      </c>
      <c r="K31" s="30">
        <f t="shared" si="21"/>
        <v>447.51492858754295</v>
      </c>
      <c r="L31" s="30">
        <f t="shared" si="21"/>
        <v>421.31612025961192</v>
      </c>
      <c r="M31" s="30">
        <f t="shared" si="21"/>
        <v>503.63380285512807</v>
      </c>
      <c r="N31" s="30">
        <f t="shared" si="21"/>
        <v>402.33057331711336</v>
      </c>
      <c r="O31" s="30">
        <f t="shared" si="21"/>
        <v>482.93487718013967</v>
      </c>
      <c r="P31" s="30">
        <f t="shared" ref="P31" si="22">P30</f>
        <v>541.89175792033518</v>
      </c>
      <c r="Q31" s="31">
        <f>Q9*($D$6+1)-P10+Q18</f>
        <v>528.08664279503762</v>
      </c>
      <c r="R31" s="31">
        <f>R9*($D$6+1)-Q10+R18</f>
        <v>510.18351975727973</v>
      </c>
      <c r="S31" s="31">
        <f>S9*($D$6+1)-R10+S18</f>
        <v>553.41840181673035</v>
      </c>
      <c r="T31" s="34"/>
    </row>
    <row r="33" spans="2:20" x14ac:dyDescent="0.3">
      <c r="B33" s="23" t="s">
        <v>154</v>
      </c>
    </row>
    <row r="35" spans="2:20" x14ac:dyDescent="0.3">
      <c r="C35" s="37"/>
      <c r="D35" s="29" t="s">
        <v>76</v>
      </c>
      <c r="E35" s="30" t="s">
        <v>77</v>
      </c>
      <c r="F35" s="30" t="s">
        <v>78</v>
      </c>
      <c r="G35" s="30" t="s">
        <v>79</v>
      </c>
      <c r="H35" s="30" t="s">
        <v>80</v>
      </c>
      <c r="I35" s="30" t="s">
        <v>81</v>
      </c>
      <c r="J35" s="30" t="s">
        <v>82</v>
      </c>
      <c r="K35" s="30" t="s">
        <v>83</v>
      </c>
      <c r="L35" s="30" t="s">
        <v>84</v>
      </c>
      <c r="M35" s="30" t="s">
        <v>85</v>
      </c>
      <c r="N35" s="30" t="s">
        <v>86</v>
      </c>
      <c r="O35" s="30" t="s">
        <v>87</v>
      </c>
      <c r="P35" s="28" t="s">
        <v>88</v>
      </c>
      <c r="Q35" s="28" t="s">
        <v>89</v>
      </c>
      <c r="R35" s="28" t="s">
        <v>90</v>
      </c>
      <c r="S35" s="28" t="s">
        <v>165</v>
      </c>
    </row>
    <row r="36" spans="2:20" x14ac:dyDescent="0.3">
      <c r="C36" s="3" t="s">
        <v>107</v>
      </c>
      <c r="D36" s="38"/>
      <c r="E36" s="30">
        <f t="shared" ref="E36:O37" si="23">E30</f>
        <v>544.22884515105102</v>
      </c>
      <c r="F36" s="30">
        <f t="shared" si="23"/>
        <v>534.77758638502871</v>
      </c>
      <c r="G36" s="30">
        <f t="shared" si="23"/>
        <v>519.60113534705397</v>
      </c>
      <c r="H36" s="30">
        <f t="shared" si="23"/>
        <v>466.10543200628911</v>
      </c>
      <c r="I36" s="30">
        <f t="shared" si="23"/>
        <v>448.78867295472674</v>
      </c>
      <c r="J36" s="30">
        <f t="shared" si="23"/>
        <v>494.64592673214344</v>
      </c>
      <c r="K36" s="30">
        <f t="shared" si="23"/>
        <v>447.51492858754295</v>
      </c>
      <c r="L36" s="30">
        <f t="shared" si="23"/>
        <v>421.31612025961192</v>
      </c>
      <c r="M36" s="30">
        <f t="shared" si="23"/>
        <v>503.63380285512807</v>
      </c>
      <c r="N36" s="30">
        <f t="shared" si="23"/>
        <v>402.33057331711336</v>
      </c>
      <c r="O36" s="30">
        <f t="shared" si="23"/>
        <v>482.93487718013967</v>
      </c>
      <c r="P36" s="30">
        <f t="shared" ref="P36:Q36" si="24">P30</f>
        <v>541.89175792033518</v>
      </c>
      <c r="Q36" s="31">
        <f t="shared" si="24"/>
        <v>528.08664279503762</v>
      </c>
      <c r="R36" s="31">
        <f t="shared" ref="R36:S36" si="25">R30</f>
        <v>481.48789553799196</v>
      </c>
      <c r="S36" s="31">
        <f t="shared" si="25"/>
        <v>473.52092499913635</v>
      </c>
      <c r="T36" s="34"/>
    </row>
    <row r="37" spans="2:20" x14ac:dyDescent="0.3">
      <c r="C37" s="3" t="s">
        <v>111</v>
      </c>
      <c r="D37" s="38"/>
      <c r="E37" s="30">
        <f>E31</f>
        <v>544.22884515105102</v>
      </c>
      <c r="F37" s="30">
        <f t="shared" si="23"/>
        <v>534.77758638502871</v>
      </c>
      <c r="G37" s="30">
        <f t="shared" si="23"/>
        <v>519.60113534705397</v>
      </c>
      <c r="H37" s="30">
        <f t="shared" si="23"/>
        <v>466.10543200628911</v>
      </c>
      <c r="I37" s="30">
        <f t="shared" si="23"/>
        <v>448.78867295472674</v>
      </c>
      <c r="J37" s="30">
        <f t="shared" si="23"/>
        <v>494.64592673214344</v>
      </c>
      <c r="K37" s="30">
        <f t="shared" si="23"/>
        <v>447.51492858754295</v>
      </c>
      <c r="L37" s="30">
        <f t="shared" si="23"/>
        <v>421.31612025961192</v>
      </c>
      <c r="M37" s="30">
        <f t="shared" si="23"/>
        <v>503.63380285512807</v>
      </c>
      <c r="N37" s="30">
        <f t="shared" si="23"/>
        <v>402.33057331711336</v>
      </c>
      <c r="O37" s="30">
        <f t="shared" si="23"/>
        <v>482.93487718013967</v>
      </c>
      <c r="P37" s="30">
        <f t="shared" ref="P37:Q37" si="26">P31</f>
        <v>541.89175792033518</v>
      </c>
      <c r="Q37" s="31">
        <f t="shared" si="26"/>
        <v>528.08664279503762</v>
      </c>
      <c r="R37" s="31">
        <f t="shared" ref="R37:S37" si="27">R31</f>
        <v>510.18351975727973</v>
      </c>
      <c r="S37" s="31">
        <f t="shared" si="27"/>
        <v>553.41840181673035</v>
      </c>
      <c r="T37" s="34"/>
    </row>
    <row r="38" spans="2:20" x14ac:dyDescent="0.3">
      <c r="C38" s="3" t="s">
        <v>25</v>
      </c>
      <c r="D38" s="37"/>
      <c r="E38" s="30">
        <f>'Input Data'!B105</f>
        <v>170.31646556104099</v>
      </c>
      <c r="F38" s="30">
        <f>'Input Data'!C105</f>
        <v>161.34132926386005</v>
      </c>
      <c r="G38" s="30">
        <f>'Input Data'!D105</f>
        <v>180.31267301667089</v>
      </c>
      <c r="H38" s="30">
        <f>'Input Data'!E105</f>
        <v>179.2242042171205</v>
      </c>
      <c r="I38" s="30">
        <f>'Input Data'!F105</f>
        <v>146.95100740921376</v>
      </c>
      <c r="J38" s="30">
        <f>'Input Data'!G105</f>
        <v>128.67992436162567</v>
      </c>
      <c r="K38" s="30">
        <f>'Input Data'!H105</f>
        <v>140.77400369646043</v>
      </c>
      <c r="L38" s="30">
        <f>'Input Data'!I105</f>
        <v>140.32146147913306</v>
      </c>
      <c r="M38" s="30">
        <f>'Input Data'!J105</f>
        <v>172.73747872565139</v>
      </c>
      <c r="N38" s="30">
        <f>'Input Data'!K105</f>
        <v>143.87575743489248</v>
      </c>
      <c r="O38" s="30">
        <f>'Input Data'!L105</f>
        <v>148.74571914707425</v>
      </c>
      <c r="P38" s="30">
        <f>'Input Data'!M105</f>
        <v>139.52583587957969</v>
      </c>
      <c r="Q38" s="31">
        <f>'Input Data'!N105</f>
        <v>150.94700664855074</v>
      </c>
      <c r="R38" s="31">
        <f>'Input Data'!O105</f>
        <v>149.8344944401361</v>
      </c>
      <c r="S38" s="31">
        <f>'Input Data'!P105</f>
        <v>149.40758331480612</v>
      </c>
      <c r="T38" s="34"/>
    </row>
    <row r="39" spans="2:20" x14ac:dyDescent="0.3">
      <c r="C39" s="3" t="s">
        <v>30</v>
      </c>
      <c r="D39" s="37"/>
      <c r="E39" s="30">
        <f>'Input Data'!B131</f>
        <v>107.34794429695971</v>
      </c>
      <c r="F39" s="30">
        <f>'Input Data'!C131</f>
        <v>112.74990218895152</v>
      </c>
      <c r="G39" s="30">
        <f>'Input Data'!D131</f>
        <v>107.21804985273698</v>
      </c>
      <c r="H39" s="30">
        <f>'Input Data'!E131</f>
        <v>100.69747074216248</v>
      </c>
      <c r="I39" s="30">
        <f>'Input Data'!F131</f>
        <v>95.936052651230227</v>
      </c>
      <c r="J39" s="30">
        <f>'Input Data'!G131</f>
        <v>97.420434144453708</v>
      </c>
      <c r="K39" s="30">
        <f>'Input Data'!H131</f>
        <v>95.12370041286195</v>
      </c>
      <c r="L39" s="30">
        <f>'Input Data'!I131</f>
        <v>103.92557883648665</v>
      </c>
      <c r="M39" s="30">
        <f>'Input Data'!J131</f>
        <v>93.6349229020026</v>
      </c>
      <c r="N39" s="30">
        <f>'Input Data'!K131</f>
        <v>67.662587544396274</v>
      </c>
      <c r="O39" s="30">
        <f>'Input Data'!L131</f>
        <v>72.633481803678535</v>
      </c>
      <c r="P39" s="30">
        <f>'Input Data'!M131</f>
        <v>111.75596976598084</v>
      </c>
      <c r="Q39" s="31">
        <f>'Input Data'!N131</f>
        <v>109.59578350685015</v>
      </c>
      <c r="R39" s="31">
        <f>'Input Data'!O131</f>
        <v>92.529886138358819</v>
      </c>
      <c r="S39" s="31">
        <f>'Input Data'!P131</f>
        <v>92.660974764533023</v>
      </c>
      <c r="T39" s="34"/>
    </row>
    <row r="40" spans="2:20" x14ac:dyDescent="0.3">
      <c r="C40" s="3" t="s">
        <v>108</v>
      </c>
      <c r="D40" s="37"/>
      <c r="E40" s="30">
        <f>E36-E$38-E$39</f>
        <v>266.56443529305028</v>
      </c>
      <c r="F40" s="30">
        <f t="shared" ref="F40:O41" si="28">F36-F$38-F$39</f>
        <v>260.68635493221711</v>
      </c>
      <c r="G40" s="30">
        <f t="shared" si="28"/>
        <v>232.0704124776461</v>
      </c>
      <c r="H40" s="30">
        <f t="shared" si="28"/>
        <v>186.18375704700617</v>
      </c>
      <c r="I40" s="30">
        <f t="shared" si="28"/>
        <v>205.90161289428278</v>
      </c>
      <c r="J40" s="30">
        <f t="shared" si="28"/>
        <v>268.54556822606412</v>
      </c>
      <c r="K40" s="30">
        <f t="shared" si="28"/>
        <v>211.61722447822055</v>
      </c>
      <c r="L40" s="30">
        <f t="shared" si="28"/>
        <v>177.06907994399222</v>
      </c>
      <c r="M40" s="30">
        <f t="shared" si="28"/>
        <v>237.2614012274741</v>
      </c>
      <c r="N40" s="30">
        <f t="shared" si="28"/>
        <v>190.79222833782461</v>
      </c>
      <c r="O40" s="30">
        <f t="shared" si="28"/>
        <v>261.55567622938685</v>
      </c>
      <c r="P40" s="30">
        <f t="shared" ref="P40:Q40" si="29">P36-P$38-P$39</f>
        <v>290.60995227477463</v>
      </c>
      <c r="Q40" s="31">
        <f t="shared" si="29"/>
        <v>267.54385263963673</v>
      </c>
      <c r="R40" s="31">
        <f t="shared" ref="R40:S40" si="30">R36-R$38-R$39</f>
        <v>239.12351495949704</v>
      </c>
      <c r="S40" s="31">
        <f t="shared" si="30"/>
        <v>231.45236691979721</v>
      </c>
      <c r="T40" s="34"/>
    </row>
    <row r="41" spans="2:20" x14ac:dyDescent="0.3">
      <c r="C41" s="3" t="s">
        <v>112</v>
      </c>
      <c r="D41" s="37"/>
      <c r="E41" s="30">
        <f>E37-E$38-E$39</f>
        <v>266.56443529305028</v>
      </c>
      <c r="F41" s="30">
        <f t="shared" si="28"/>
        <v>260.68635493221711</v>
      </c>
      <c r="G41" s="30">
        <f t="shared" si="28"/>
        <v>232.0704124776461</v>
      </c>
      <c r="H41" s="30">
        <f t="shared" si="28"/>
        <v>186.18375704700617</v>
      </c>
      <c r="I41" s="30">
        <f t="shared" si="28"/>
        <v>205.90161289428278</v>
      </c>
      <c r="J41" s="30">
        <f t="shared" si="28"/>
        <v>268.54556822606412</v>
      </c>
      <c r="K41" s="30">
        <f t="shared" si="28"/>
        <v>211.61722447822055</v>
      </c>
      <c r="L41" s="30">
        <f t="shared" si="28"/>
        <v>177.06907994399222</v>
      </c>
      <c r="M41" s="30">
        <f t="shared" si="28"/>
        <v>237.2614012274741</v>
      </c>
      <c r="N41" s="30">
        <f t="shared" si="28"/>
        <v>190.79222833782461</v>
      </c>
      <c r="O41" s="30">
        <f t="shared" si="28"/>
        <v>261.55567622938685</v>
      </c>
      <c r="P41" s="30">
        <f t="shared" ref="P41:Q41" si="31">P37-P$38-P$39</f>
        <v>290.60995227477463</v>
      </c>
      <c r="Q41" s="31">
        <f t="shared" si="31"/>
        <v>267.54385263963673</v>
      </c>
      <c r="R41" s="31">
        <f t="shared" ref="R41:S41" si="32">R37-R$38-R$39</f>
        <v>267.81913917878478</v>
      </c>
      <c r="S41" s="31">
        <f t="shared" si="32"/>
        <v>311.34984373739121</v>
      </c>
      <c r="T41" s="34"/>
    </row>
    <row r="42" spans="2:20" x14ac:dyDescent="0.3">
      <c r="C42" s="23"/>
      <c r="D42" s="33"/>
      <c r="E42" s="53"/>
      <c r="F42" s="53"/>
      <c r="G42" s="53"/>
      <c r="H42" s="53"/>
      <c r="I42" s="53"/>
      <c r="J42" s="53"/>
      <c r="K42" s="53"/>
      <c r="L42" s="53"/>
      <c r="M42" s="53"/>
      <c r="N42" s="53"/>
      <c r="O42" s="53"/>
      <c r="P42" s="53"/>
      <c r="Q42" s="41"/>
      <c r="R42" s="41"/>
      <c r="S42" s="41"/>
      <c r="T42" s="34"/>
    </row>
    <row r="43" spans="2:20" x14ac:dyDescent="0.3">
      <c r="B43" s="23" t="s">
        <v>159</v>
      </c>
      <c r="C43" s="23"/>
      <c r="D43" s="33"/>
      <c r="E43" s="53"/>
      <c r="F43" s="53"/>
      <c r="G43" s="53"/>
      <c r="H43" s="53"/>
      <c r="I43" s="53"/>
      <c r="J43" s="53"/>
      <c r="K43" s="53"/>
      <c r="L43" s="53"/>
      <c r="M43" s="53"/>
      <c r="N43" s="53"/>
      <c r="O43" s="53"/>
      <c r="P43" s="53"/>
      <c r="Q43" s="41"/>
      <c r="R43" s="41"/>
      <c r="S43" s="41"/>
      <c r="T43" s="34"/>
    </row>
    <row r="44" spans="2:20" x14ac:dyDescent="0.3">
      <c r="C44" s="23"/>
      <c r="D44" s="33"/>
      <c r="E44" s="53"/>
      <c r="F44" s="53"/>
      <c r="G44" s="53"/>
      <c r="H44" s="53"/>
      <c r="I44" s="53"/>
      <c r="J44" s="53"/>
      <c r="K44" s="53"/>
      <c r="L44" s="53"/>
      <c r="M44" s="53"/>
      <c r="N44" s="53"/>
      <c r="O44" s="53"/>
      <c r="P44" s="53"/>
      <c r="Q44" s="41"/>
      <c r="R44" s="41"/>
      <c r="S44" s="41"/>
      <c r="T44" s="34"/>
    </row>
    <row r="45" spans="2:20" x14ac:dyDescent="0.3">
      <c r="C45" s="3" t="s">
        <v>99</v>
      </c>
      <c r="D45" s="28">
        <f>'Input Data'!B228</f>
        <v>10.18487855863202</v>
      </c>
      <c r="E45" s="53"/>
      <c r="F45" s="53"/>
      <c r="G45" s="53"/>
      <c r="H45" s="53"/>
      <c r="I45" s="53"/>
      <c r="J45" s="53"/>
      <c r="K45" s="53"/>
      <c r="L45" s="53"/>
      <c r="M45" s="53"/>
      <c r="N45" s="53"/>
      <c r="O45" s="53"/>
      <c r="P45" s="53"/>
      <c r="Q45" s="41"/>
      <c r="R45" s="41"/>
      <c r="S45" s="41"/>
      <c r="T45" s="34"/>
    </row>
    <row r="46" spans="2:20" x14ac:dyDescent="0.3">
      <c r="C46" s="23"/>
      <c r="D46" s="33"/>
      <c r="E46" s="53"/>
      <c r="F46" s="53"/>
      <c r="G46" s="53"/>
      <c r="H46" s="53"/>
      <c r="I46" s="53"/>
      <c r="J46" s="53"/>
      <c r="K46" s="53"/>
      <c r="L46" s="53"/>
      <c r="M46" s="53"/>
      <c r="N46" s="53"/>
      <c r="O46" s="53"/>
      <c r="P46" s="53"/>
      <c r="Q46" s="41"/>
      <c r="R46" s="41"/>
      <c r="S46" s="41"/>
      <c r="T46" s="34"/>
    </row>
    <row r="47" spans="2:20" x14ac:dyDescent="0.3">
      <c r="C47" s="23"/>
      <c r="D47" s="28" t="s">
        <v>89</v>
      </c>
      <c r="E47" s="28" t="s">
        <v>90</v>
      </c>
      <c r="F47" s="28" t="s">
        <v>165</v>
      </c>
      <c r="G47" s="53"/>
      <c r="H47" s="53"/>
      <c r="I47" s="53"/>
      <c r="J47" s="53"/>
      <c r="K47" s="53"/>
      <c r="L47" s="53"/>
      <c r="M47" s="53"/>
      <c r="N47" s="53"/>
      <c r="O47" s="53"/>
      <c r="P47" s="53"/>
      <c r="Q47" s="41"/>
      <c r="R47" s="41"/>
      <c r="S47" s="41"/>
      <c r="T47" s="34"/>
    </row>
    <row r="48" spans="2:20" x14ac:dyDescent="0.3">
      <c r="C48" s="3" t="s">
        <v>108</v>
      </c>
      <c r="D48" s="31">
        <f>Q40</f>
        <v>267.54385263963673</v>
      </c>
      <c r="E48" s="30">
        <f t="shared" ref="E48:F49" si="33">R40</f>
        <v>239.12351495949704</v>
      </c>
      <c r="F48" s="30">
        <f t="shared" si="33"/>
        <v>231.45236691979721</v>
      </c>
      <c r="G48" s="53"/>
      <c r="H48" s="53"/>
      <c r="I48" s="53"/>
      <c r="J48" s="53"/>
      <c r="K48" s="53"/>
      <c r="L48" s="53"/>
      <c r="M48" s="53"/>
      <c r="N48" s="53"/>
      <c r="O48" s="53"/>
      <c r="P48" s="53"/>
      <c r="Q48" s="41"/>
      <c r="R48" s="41"/>
      <c r="S48" s="41"/>
      <c r="T48" s="34"/>
    </row>
    <row r="49" spans="2:20" x14ac:dyDescent="0.3">
      <c r="C49" s="3" t="s">
        <v>112</v>
      </c>
      <c r="D49" s="31">
        <f>Q41</f>
        <v>267.54385263963673</v>
      </c>
      <c r="E49" s="30">
        <f t="shared" si="33"/>
        <v>267.81913917878478</v>
      </c>
      <c r="F49" s="30">
        <f t="shared" si="33"/>
        <v>311.34984373739121</v>
      </c>
      <c r="G49" s="53"/>
      <c r="H49" s="53"/>
      <c r="I49" s="53"/>
      <c r="J49" s="53"/>
      <c r="K49" s="53"/>
      <c r="L49" s="53"/>
      <c r="M49" s="53"/>
      <c r="N49" s="53"/>
      <c r="O49" s="53"/>
      <c r="P49" s="53"/>
      <c r="Q49" s="41"/>
      <c r="R49" s="41"/>
      <c r="S49" s="41"/>
      <c r="T49" s="34"/>
    </row>
    <row r="50" spans="2:20" x14ac:dyDescent="0.3">
      <c r="C50" s="3" t="s">
        <v>160</v>
      </c>
      <c r="D50" s="31">
        <f>'Input Data'!B156</f>
        <v>23.562563953254099</v>
      </c>
      <c r="E50" s="30">
        <f>'Input Data'!C156</f>
        <v>19.917199290796475</v>
      </c>
      <c r="F50" s="30">
        <f>'Input Data'!D156</f>
        <v>20.31159927675284</v>
      </c>
      <c r="G50" s="53"/>
      <c r="H50" s="53"/>
      <c r="I50" s="53"/>
      <c r="J50" s="53"/>
      <c r="K50" s="53"/>
      <c r="L50" s="53"/>
      <c r="M50" s="53"/>
      <c r="N50" s="53"/>
      <c r="O50" s="53"/>
      <c r="P50" s="53"/>
      <c r="Q50" s="41"/>
      <c r="R50" s="41"/>
      <c r="S50" s="41"/>
      <c r="T50" s="34"/>
    </row>
    <row r="51" spans="2:20" x14ac:dyDescent="0.3">
      <c r="C51" s="3" t="s">
        <v>126</v>
      </c>
      <c r="D51" s="31">
        <f>D48-D$50-$D$45</f>
        <v>233.79641012775062</v>
      </c>
      <c r="E51" s="30">
        <f t="shared" ref="E51:F52" si="34">E48-E$50-$D$45</f>
        <v>209.02143711006855</v>
      </c>
      <c r="F51" s="30">
        <f t="shared" si="34"/>
        <v>200.95588908441235</v>
      </c>
      <c r="G51" s="53"/>
      <c r="H51" s="53"/>
      <c r="I51" s="53"/>
      <c r="J51" s="53"/>
      <c r="K51" s="53"/>
      <c r="L51" s="53"/>
      <c r="M51" s="53"/>
      <c r="N51" s="53"/>
      <c r="O51" s="53"/>
      <c r="P51" s="53"/>
      <c r="Q51" s="41"/>
      <c r="R51" s="41"/>
      <c r="S51" s="41"/>
      <c r="T51" s="34"/>
    </row>
    <row r="52" spans="2:20" x14ac:dyDescent="0.3">
      <c r="C52" s="3" t="s">
        <v>127</v>
      </c>
      <c r="D52" s="31">
        <f>D49-D$50-$D$45</f>
        <v>233.79641012775062</v>
      </c>
      <c r="E52" s="30">
        <f t="shared" si="34"/>
        <v>237.71706132935628</v>
      </c>
      <c r="F52" s="30">
        <f>F49-F$50-$D$45</f>
        <v>280.85336590200637</v>
      </c>
      <c r="G52" s="53"/>
      <c r="H52" s="53"/>
      <c r="I52" s="53"/>
      <c r="J52" s="53"/>
      <c r="K52" s="53"/>
      <c r="L52" s="53"/>
      <c r="M52" s="53"/>
      <c r="N52" s="53"/>
      <c r="O52" s="53"/>
      <c r="P52" s="53"/>
      <c r="Q52" s="41"/>
      <c r="R52" s="41"/>
      <c r="S52" s="41"/>
      <c r="T52" s="34"/>
    </row>
    <row r="53" spans="2:20" x14ac:dyDescent="0.3">
      <c r="C53" s="23"/>
      <c r="D53" s="33"/>
      <c r="E53" s="53"/>
      <c r="F53" s="53"/>
      <c r="G53" s="53"/>
      <c r="H53" s="53"/>
      <c r="I53" s="53"/>
      <c r="J53" s="53"/>
      <c r="K53" s="53"/>
      <c r="L53" s="53"/>
      <c r="M53" s="53"/>
      <c r="N53" s="53"/>
      <c r="O53" s="53"/>
      <c r="P53" s="53"/>
      <c r="Q53" s="41"/>
      <c r="R53" s="41"/>
      <c r="S53" s="41"/>
      <c r="T53" s="34"/>
    </row>
    <row r="54" spans="2:20" x14ac:dyDescent="0.3">
      <c r="B54" s="23" t="s">
        <v>117</v>
      </c>
      <c r="C54" s="23"/>
      <c r="D54" s="33"/>
      <c r="E54" s="53"/>
      <c r="F54" s="53"/>
      <c r="G54" s="53"/>
      <c r="H54" s="53"/>
      <c r="I54" s="53"/>
      <c r="J54" s="53"/>
      <c r="K54" s="53"/>
      <c r="L54" s="53"/>
      <c r="M54" s="53"/>
      <c r="N54" s="53"/>
      <c r="O54" s="53"/>
      <c r="P54" s="53"/>
      <c r="Q54" s="41"/>
      <c r="R54" s="41"/>
      <c r="S54" s="41"/>
      <c r="T54" s="34"/>
    </row>
    <row r="55" spans="2:20" x14ac:dyDescent="0.3">
      <c r="C55" s="23"/>
      <c r="D55" s="33"/>
      <c r="E55" s="53"/>
      <c r="F55" s="53"/>
      <c r="G55" s="53"/>
      <c r="H55" s="53"/>
      <c r="I55" s="53"/>
      <c r="J55" s="53"/>
      <c r="K55" s="53"/>
      <c r="L55" s="53"/>
      <c r="M55" s="53"/>
      <c r="N55" s="53"/>
      <c r="O55" s="53"/>
      <c r="P55" s="53"/>
      <c r="Q55" s="41"/>
      <c r="R55" s="41"/>
      <c r="S55" s="41"/>
      <c r="T55" s="34"/>
    </row>
    <row r="56" spans="2:20" x14ac:dyDescent="0.3">
      <c r="C56" s="3" t="s">
        <v>100</v>
      </c>
      <c r="D56" s="43">
        <f>'Input Data'!B84</f>
        <v>0.98599996489091446</v>
      </c>
      <c r="E56" s="53"/>
      <c r="F56" s="53"/>
      <c r="G56" s="53"/>
      <c r="H56" s="53"/>
      <c r="I56" s="53"/>
      <c r="J56" s="53"/>
      <c r="K56" s="53"/>
      <c r="L56" s="53"/>
      <c r="M56" s="53"/>
      <c r="N56" s="53"/>
      <c r="O56" s="53"/>
      <c r="P56" s="53"/>
      <c r="Q56" s="41"/>
      <c r="R56" s="41"/>
      <c r="S56" s="41"/>
      <c r="T56" s="34"/>
    </row>
    <row r="57" spans="2:20" x14ac:dyDescent="0.3">
      <c r="C57" s="3" t="s">
        <v>128</v>
      </c>
      <c r="D57" s="44">
        <f>'Input Data'!B181</f>
        <v>0.95010845986984815</v>
      </c>
      <c r="E57" s="53"/>
      <c r="F57" s="53"/>
      <c r="G57" s="53"/>
      <c r="H57" s="53"/>
      <c r="I57" s="53"/>
      <c r="J57" s="53"/>
      <c r="K57" s="53"/>
      <c r="L57" s="53"/>
      <c r="M57" s="53"/>
      <c r="N57" s="53"/>
      <c r="O57" s="53"/>
      <c r="P57" s="53"/>
      <c r="Q57" s="41"/>
      <c r="R57" s="41"/>
      <c r="S57" s="41"/>
      <c r="T57" s="34"/>
    </row>
    <row r="58" spans="2:20" x14ac:dyDescent="0.3">
      <c r="C58" s="3" t="s">
        <v>129</v>
      </c>
      <c r="D58" s="44">
        <f>'Input Data'!B205</f>
        <v>0.66969361137782912</v>
      </c>
      <c r="E58" s="53"/>
      <c r="F58" s="53"/>
      <c r="G58" s="53"/>
      <c r="H58" s="53"/>
      <c r="I58" s="53"/>
      <c r="J58" s="53"/>
      <c r="K58" s="53"/>
      <c r="L58" s="53"/>
      <c r="M58" s="53"/>
      <c r="N58" s="53"/>
      <c r="O58" s="53"/>
      <c r="P58" s="53"/>
      <c r="Q58" s="41"/>
      <c r="R58" s="41"/>
      <c r="S58" s="41"/>
      <c r="T58" s="34"/>
    </row>
    <row r="59" spans="2:20" x14ac:dyDescent="0.3">
      <c r="C59" s="23"/>
      <c r="D59" s="33"/>
      <c r="E59" s="53"/>
      <c r="F59" s="53"/>
      <c r="G59" s="53"/>
      <c r="H59" s="53"/>
      <c r="I59" s="53"/>
      <c r="J59" s="53"/>
      <c r="K59" s="53"/>
      <c r="L59" s="53"/>
      <c r="M59" s="53"/>
      <c r="N59" s="53"/>
      <c r="O59" s="53"/>
      <c r="P59" s="53"/>
      <c r="Q59" s="41"/>
      <c r="R59" s="41"/>
      <c r="S59" s="41"/>
      <c r="T59" s="34"/>
    </row>
    <row r="60" spans="2:20" x14ac:dyDescent="0.3">
      <c r="C60" s="3" t="s">
        <v>101</v>
      </c>
      <c r="D60" s="28" t="s">
        <v>165</v>
      </c>
      <c r="E60" s="53"/>
      <c r="F60" s="53"/>
      <c r="G60" s="53"/>
      <c r="H60" s="53"/>
      <c r="I60" s="53"/>
      <c r="J60" s="53"/>
      <c r="K60" s="53"/>
      <c r="L60" s="53"/>
      <c r="M60" s="53"/>
      <c r="N60" s="53"/>
      <c r="O60" s="53"/>
      <c r="P60" s="53"/>
      <c r="Q60" s="41"/>
      <c r="R60" s="41"/>
      <c r="S60" s="41"/>
      <c r="T60" s="34"/>
    </row>
    <row r="61" spans="2:20" x14ac:dyDescent="0.3">
      <c r="C61" s="3" t="s">
        <v>118</v>
      </c>
      <c r="D61" s="28" t="s">
        <v>90</v>
      </c>
      <c r="E61" s="53"/>
      <c r="F61" s="53"/>
      <c r="G61" s="53"/>
      <c r="H61" s="53"/>
      <c r="I61" s="53"/>
      <c r="J61" s="53"/>
      <c r="K61" s="53"/>
      <c r="L61" s="53"/>
      <c r="M61" s="53"/>
      <c r="N61" s="53"/>
      <c r="O61" s="53"/>
      <c r="P61" s="53"/>
      <c r="Q61" s="41"/>
      <c r="R61" s="41"/>
      <c r="S61" s="41"/>
      <c r="T61" s="34"/>
    </row>
    <row r="62" spans="2:20" x14ac:dyDescent="0.3">
      <c r="C62" s="3" t="s">
        <v>130</v>
      </c>
      <c r="D62" s="31">
        <f>F51/D$56/D$57/D$58</f>
        <v>320.31295009185385</v>
      </c>
      <c r="E62" s="53"/>
      <c r="F62" s="53"/>
      <c r="G62" s="53"/>
      <c r="H62" s="53"/>
      <c r="I62" s="53"/>
      <c r="J62" s="53"/>
      <c r="K62" s="53"/>
      <c r="L62" s="53"/>
      <c r="M62" s="53"/>
      <c r="N62" s="53"/>
      <c r="O62" s="53"/>
      <c r="P62" s="53"/>
      <c r="Q62" s="41"/>
      <c r="R62" s="41"/>
      <c r="S62" s="41"/>
      <c r="T62" s="34"/>
    </row>
    <row r="63" spans="2:20" x14ac:dyDescent="0.3">
      <c r="C63" s="3" t="s">
        <v>131</v>
      </c>
      <c r="D63" s="31">
        <f>F52/D$56/D$57/D$58</f>
        <v>447.66525920277985</v>
      </c>
      <c r="E63" s="53"/>
      <c r="F63" s="53"/>
      <c r="G63" s="53"/>
      <c r="H63" s="53"/>
      <c r="I63" s="53"/>
      <c r="J63" s="53"/>
      <c r="K63" s="53"/>
      <c r="L63" s="53"/>
      <c r="M63" s="53"/>
      <c r="N63" s="53"/>
      <c r="O63" s="53"/>
      <c r="P63" s="53"/>
      <c r="Q63" s="41"/>
      <c r="R63" s="41"/>
      <c r="S63" s="41"/>
      <c r="T63" s="34"/>
    </row>
    <row r="64" spans="2:20" ht="14.5" x14ac:dyDescent="0.35">
      <c r="C64" s="3" t="s">
        <v>31</v>
      </c>
      <c r="D64" s="31">
        <f>D63-D62</f>
        <v>127.352309110926</v>
      </c>
      <c r="E64" s="60" t="s">
        <v>174</v>
      </c>
      <c r="F64" s="53"/>
      <c r="G64" s="53"/>
      <c r="H64" s="53"/>
      <c r="I64" s="53"/>
      <c r="J64" s="53"/>
      <c r="K64" s="53"/>
      <c r="L64" s="53"/>
      <c r="M64" s="53"/>
      <c r="N64" s="53"/>
      <c r="O64" s="53"/>
      <c r="P64" s="53"/>
      <c r="Q64" s="41"/>
      <c r="R64" s="41"/>
      <c r="S64" s="41"/>
      <c r="T64" s="34"/>
    </row>
    <row r="65" spans="2:20" x14ac:dyDescent="0.3">
      <c r="C65" s="23"/>
      <c r="D65" s="33"/>
      <c r="E65" s="53"/>
      <c r="F65" s="53"/>
      <c r="G65" s="53"/>
      <c r="H65" s="53"/>
      <c r="I65" s="53"/>
      <c r="J65" s="53"/>
      <c r="K65" s="53"/>
      <c r="L65" s="53"/>
      <c r="M65" s="53"/>
      <c r="N65" s="53"/>
      <c r="O65" s="53"/>
      <c r="P65" s="53"/>
      <c r="Q65" s="41"/>
      <c r="R65" s="41"/>
      <c r="S65" s="41"/>
      <c r="T65" s="34"/>
    </row>
    <row r="66" spans="2:20" x14ac:dyDescent="0.3">
      <c r="B66" s="23" t="s">
        <v>119</v>
      </c>
      <c r="C66" s="23"/>
      <c r="D66" s="33"/>
      <c r="E66" s="53"/>
      <c r="F66" s="53"/>
      <c r="G66" s="53"/>
      <c r="H66" s="53"/>
      <c r="I66" s="53"/>
      <c r="J66" s="53"/>
      <c r="K66" s="53"/>
      <c r="L66" s="53"/>
      <c r="M66" s="53"/>
      <c r="N66" s="53"/>
      <c r="O66" s="53"/>
      <c r="P66" s="53"/>
      <c r="Q66" s="41"/>
      <c r="R66" s="41"/>
      <c r="S66" s="41"/>
      <c r="T66" s="34"/>
    </row>
    <row r="67" spans="2:20" x14ac:dyDescent="0.3">
      <c r="B67" s="23" t="s">
        <v>175</v>
      </c>
      <c r="C67" s="23"/>
      <c r="D67" s="33"/>
      <c r="E67" s="53"/>
      <c r="F67" s="53"/>
      <c r="G67" s="53"/>
      <c r="H67" s="53"/>
      <c r="I67" s="53"/>
      <c r="J67" s="53"/>
      <c r="K67" s="53"/>
      <c r="L67" s="53"/>
      <c r="M67" s="53"/>
      <c r="N67" s="53"/>
      <c r="O67" s="53"/>
      <c r="P67" s="53"/>
      <c r="Q67" s="41"/>
      <c r="R67" s="41"/>
      <c r="S67" s="41"/>
      <c r="T67" s="34"/>
    </row>
    <row r="68" spans="2:20" x14ac:dyDescent="0.3">
      <c r="B68" s="23"/>
      <c r="C68" s="23"/>
      <c r="D68" s="33"/>
      <c r="E68" s="53"/>
      <c r="F68" s="53"/>
      <c r="G68" s="53"/>
      <c r="H68" s="53"/>
      <c r="I68" s="53"/>
      <c r="J68" s="53"/>
      <c r="K68" s="53"/>
      <c r="L68" s="53"/>
      <c r="M68" s="53"/>
      <c r="N68" s="53"/>
      <c r="O68" s="53"/>
      <c r="P68" s="53"/>
      <c r="Q68" s="41"/>
      <c r="R68" s="41"/>
      <c r="S68" s="41"/>
      <c r="T68" s="34"/>
    </row>
    <row r="69" spans="2:20" x14ac:dyDescent="0.3">
      <c r="C69" s="36"/>
      <c r="D69" s="29" t="str">
        <f>D61</f>
        <v>2024/25</v>
      </c>
      <c r="E69" s="53"/>
      <c r="F69" s="53"/>
      <c r="G69" s="53"/>
      <c r="H69" s="53"/>
      <c r="I69" s="53"/>
      <c r="J69" s="53"/>
      <c r="K69" s="53"/>
      <c r="L69" s="53"/>
      <c r="M69" s="53"/>
      <c r="N69" s="53"/>
      <c r="O69" s="53"/>
      <c r="P69" s="53"/>
      <c r="Q69" s="41"/>
      <c r="R69" s="41"/>
      <c r="S69" s="41"/>
      <c r="T69" s="34"/>
    </row>
    <row r="70" spans="2:20" x14ac:dyDescent="0.3">
      <c r="C70" s="25" t="s">
        <v>132</v>
      </c>
      <c r="D70" s="31">
        <f>MAX(D62:D63)</f>
        <v>447.66525920277985</v>
      </c>
    </row>
    <row r="72" spans="2:20" ht="14.5" x14ac:dyDescent="0.35">
      <c r="B72" s="76" t="s">
        <v>209</v>
      </c>
    </row>
  </sheetData>
  <phoneticPr fontId="15" type="noConversion"/>
  <hyperlinks>
    <hyperlink ref="B72" location="Contents!A1" display="Link to Contents page" xr:uid="{FA3B82ED-39D3-4327-8AAF-44C73E2434E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2C5B9-2177-4E6E-8046-1F77A8F803C9}">
  <dimension ref="A1:B57"/>
  <sheetViews>
    <sheetView showGridLines="0" tabSelected="1" zoomScaleNormal="100" workbookViewId="0"/>
  </sheetViews>
  <sheetFormatPr defaultColWidth="9.08984375" defaultRowHeight="15.5" x14ac:dyDescent="0.35"/>
  <cols>
    <col min="1" max="1" width="30.36328125" style="4" customWidth="1"/>
    <col min="2" max="2" width="255.54296875" style="4" customWidth="1"/>
    <col min="3" max="16384" width="9.08984375" style="4"/>
  </cols>
  <sheetData>
    <row r="1" spans="1:1" ht="25.15" customHeight="1" x14ac:dyDescent="0.5">
      <c r="A1" s="10" t="s">
        <v>170</v>
      </c>
    </row>
    <row r="3" spans="1:1" x14ac:dyDescent="0.35">
      <c r="A3" s="5" t="s">
        <v>57</v>
      </c>
    </row>
    <row r="4" spans="1:1" x14ac:dyDescent="0.35">
      <c r="A4" s="6"/>
    </row>
    <row r="5" spans="1:1" ht="13.5" customHeight="1" x14ac:dyDescent="0.35">
      <c r="A5" s="4" t="s">
        <v>171</v>
      </c>
    </row>
    <row r="6" spans="1:1" x14ac:dyDescent="0.35">
      <c r="A6" s="4" t="s">
        <v>91</v>
      </c>
    </row>
    <row r="7" spans="1:1" x14ac:dyDescent="0.35">
      <c r="A7" s="4" t="s">
        <v>92</v>
      </c>
    </row>
    <row r="9" spans="1:1" x14ac:dyDescent="0.35">
      <c r="A9" s="5" t="s">
        <v>64</v>
      </c>
    </row>
    <row r="10" spans="1:1" x14ac:dyDescent="0.35">
      <c r="A10" s="5"/>
    </row>
    <row r="11" spans="1:1" x14ac:dyDescent="0.35">
      <c r="A11" s="4" t="s">
        <v>104</v>
      </c>
    </row>
    <row r="12" spans="1:1" x14ac:dyDescent="0.35">
      <c r="A12" s="4" t="s">
        <v>143</v>
      </c>
    </row>
    <row r="13" spans="1:1" x14ac:dyDescent="0.35">
      <c r="A13" s="4" t="s">
        <v>144</v>
      </c>
    </row>
    <row r="14" spans="1:1" x14ac:dyDescent="0.35">
      <c r="A14" s="4" t="s">
        <v>148</v>
      </c>
    </row>
    <row r="15" spans="1:1" x14ac:dyDescent="0.35">
      <c r="A15" s="4" t="s">
        <v>210</v>
      </c>
    </row>
    <row r="17" spans="1:2" x14ac:dyDescent="0.35">
      <c r="A17" s="5" t="s">
        <v>74</v>
      </c>
    </row>
    <row r="18" spans="1:2" x14ac:dyDescent="0.35">
      <c r="A18" s="5"/>
    </row>
    <row r="19" spans="1:2" x14ac:dyDescent="0.35">
      <c r="A19" s="4" t="s">
        <v>172</v>
      </c>
    </row>
    <row r="20" spans="1:2" x14ac:dyDescent="0.35">
      <c r="A20" s="4" t="s">
        <v>173</v>
      </c>
    </row>
    <row r="22" spans="1:2" x14ac:dyDescent="0.35">
      <c r="A22" s="5" t="s">
        <v>49</v>
      </c>
    </row>
    <row r="23" spans="1:2" x14ac:dyDescent="0.35">
      <c r="B23" s="7"/>
    </row>
    <row r="24" spans="1:2" x14ac:dyDescent="0.35">
      <c r="A24" s="8" t="s">
        <v>109</v>
      </c>
      <c r="B24" s="8" t="s">
        <v>135</v>
      </c>
    </row>
    <row r="25" spans="1:2" x14ac:dyDescent="0.35">
      <c r="A25" s="8" t="s">
        <v>62</v>
      </c>
      <c r="B25" s="8" t="s">
        <v>63</v>
      </c>
    </row>
    <row r="26" spans="1:2" x14ac:dyDescent="0.35">
      <c r="A26" s="8" t="s">
        <v>93</v>
      </c>
      <c r="B26" s="9" t="s">
        <v>122</v>
      </c>
    </row>
    <row r="27" spans="1:2" ht="31" x14ac:dyDescent="0.35">
      <c r="A27" s="47" t="s">
        <v>136</v>
      </c>
      <c r="B27" s="11" t="s">
        <v>94</v>
      </c>
    </row>
    <row r="28" spans="1:2" s="22" customFormat="1" ht="31" x14ac:dyDescent="0.35">
      <c r="A28" s="47" t="s">
        <v>59</v>
      </c>
      <c r="B28" s="62" t="s">
        <v>211</v>
      </c>
    </row>
    <row r="29" spans="1:2" x14ac:dyDescent="0.35">
      <c r="A29" s="8" t="s">
        <v>50</v>
      </c>
      <c r="B29" s="8" t="s">
        <v>65</v>
      </c>
    </row>
    <row r="30" spans="1:2" x14ac:dyDescent="0.35">
      <c r="A30" s="8" t="s">
        <v>123</v>
      </c>
      <c r="B30" s="8" t="s">
        <v>95</v>
      </c>
    </row>
    <row r="31" spans="1:2" x14ac:dyDescent="0.35">
      <c r="A31" s="8" t="s">
        <v>60</v>
      </c>
      <c r="B31" s="8" t="s">
        <v>66</v>
      </c>
    </row>
    <row r="32" spans="1:2" x14ac:dyDescent="0.35">
      <c r="A32" s="8" t="s">
        <v>61</v>
      </c>
      <c r="B32" s="8" t="s">
        <v>212</v>
      </c>
    </row>
    <row r="34" spans="1:2" x14ac:dyDescent="0.35">
      <c r="A34" s="5" t="s">
        <v>58</v>
      </c>
    </row>
    <row r="35" spans="1:2" x14ac:dyDescent="0.35">
      <c r="A35" s="6"/>
    </row>
    <row r="36" spans="1:2" x14ac:dyDescent="0.35">
      <c r="A36" s="4" t="s">
        <v>114</v>
      </c>
    </row>
    <row r="38" spans="1:2" x14ac:dyDescent="0.35">
      <c r="A38" s="8" t="s">
        <v>2</v>
      </c>
      <c r="B38" s="8" t="s">
        <v>32</v>
      </c>
    </row>
    <row r="39" spans="1:2" x14ac:dyDescent="0.35">
      <c r="A39" s="8" t="s">
        <v>3</v>
      </c>
      <c r="B39" s="8" t="s">
        <v>33</v>
      </c>
    </row>
    <row r="40" spans="1:2" x14ac:dyDescent="0.35">
      <c r="A40" s="8" t="s">
        <v>4</v>
      </c>
      <c r="B40" s="8" t="s">
        <v>34</v>
      </c>
    </row>
    <row r="41" spans="1:2" x14ac:dyDescent="0.35">
      <c r="A41" s="8" t="s">
        <v>5</v>
      </c>
      <c r="B41" s="8" t="s">
        <v>35</v>
      </c>
    </row>
    <row r="42" spans="1:2" x14ac:dyDescent="0.35">
      <c r="A42" s="8" t="s">
        <v>6</v>
      </c>
      <c r="B42" s="8" t="s">
        <v>36</v>
      </c>
    </row>
    <row r="43" spans="1:2" x14ac:dyDescent="0.35">
      <c r="A43" s="8" t="s">
        <v>7</v>
      </c>
      <c r="B43" s="8" t="s">
        <v>37</v>
      </c>
    </row>
    <row r="44" spans="1:2" x14ac:dyDescent="0.35">
      <c r="A44" s="8" t="s">
        <v>8</v>
      </c>
      <c r="B44" s="8" t="s">
        <v>38</v>
      </c>
    </row>
    <row r="45" spans="1:2" x14ac:dyDescent="0.35">
      <c r="A45" s="8" t="s">
        <v>9</v>
      </c>
      <c r="B45" s="8" t="s">
        <v>39</v>
      </c>
    </row>
    <row r="46" spans="1:2" x14ac:dyDescent="0.35">
      <c r="A46" s="8" t="s">
        <v>10</v>
      </c>
      <c r="B46" s="8" t="s">
        <v>40</v>
      </c>
    </row>
    <row r="47" spans="1:2" x14ac:dyDescent="0.35">
      <c r="A47" s="8" t="s">
        <v>11</v>
      </c>
      <c r="B47" s="8" t="s">
        <v>41</v>
      </c>
    </row>
    <row r="48" spans="1:2" x14ac:dyDescent="0.35">
      <c r="A48" s="8" t="s">
        <v>12</v>
      </c>
      <c r="B48" s="8" t="s">
        <v>42</v>
      </c>
    </row>
    <row r="49" spans="1:2" x14ac:dyDescent="0.35">
      <c r="A49" s="8" t="s">
        <v>13</v>
      </c>
      <c r="B49" s="8" t="s">
        <v>43</v>
      </c>
    </row>
    <row r="50" spans="1:2" x14ac:dyDescent="0.35">
      <c r="A50" s="8" t="s">
        <v>14</v>
      </c>
      <c r="B50" s="8" t="s">
        <v>137</v>
      </c>
    </row>
    <row r="51" spans="1:2" x14ac:dyDescent="0.35">
      <c r="A51" s="8" t="s">
        <v>15</v>
      </c>
      <c r="B51" s="8" t="s">
        <v>44</v>
      </c>
    </row>
    <row r="52" spans="1:2" x14ac:dyDescent="0.35">
      <c r="A52" s="8" t="s">
        <v>16</v>
      </c>
      <c r="B52" s="8" t="s">
        <v>45</v>
      </c>
    </row>
    <row r="53" spans="1:2" x14ac:dyDescent="0.35">
      <c r="A53" s="8" t="s">
        <v>17</v>
      </c>
      <c r="B53" s="8" t="s">
        <v>46</v>
      </c>
    </row>
    <row r="54" spans="1:2" x14ac:dyDescent="0.35">
      <c r="A54" s="8" t="s">
        <v>18</v>
      </c>
      <c r="B54" s="8" t="s">
        <v>47</v>
      </c>
    </row>
    <row r="55" spans="1:2" x14ac:dyDescent="0.35">
      <c r="A55" s="8" t="s">
        <v>19</v>
      </c>
      <c r="B55" s="8" t="s">
        <v>48</v>
      </c>
    </row>
    <row r="57" spans="1:2" x14ac:dyDescent="0.35">
      <c r="A57" s="76" t="s">
        <v>209</v>
      </c>
    </row>
  </sheetData>
  <hyperlinks>
    <hyperlink ref="A57" location="Contents!A1" display="Link to Contents page" xr:uid="{BADF3B39-0DD8-4DC0-B945-74DEFD3752E8}"/>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8A64C-90C0-4F73-A8CF-437E7B718A7F}">
  <dimension ref="A1:V72"/>
  <sheetViews>
    <sheetView zoomScale="80" zoomScaleNormal="80" workbookViewId="0"/>
  </sheetViews>
  <sheetFormatPr defaultColWidth="9.08984375" defaultRowHeight="14" x14ac:dyDescent="0.3"/>
  <cols>
    <col min="1" max="1" width="6.26953125" style="24" customWidth="1"/>
    <col min="2" max="2" width="5.08984375" style="24" customWidth="1"/>
    <col min="3" max="3" width="83.453125" style="24" customWidth="1"/>
    <col min="4" max="19" width="10.81640625" style="24" customWidth="1"/>
    <col min="20" max="20" width="9.90625" style="24" bestFit="1" customWidth="1"/>
    <col min="21" max="16384" width="9.08984375" style="24"/>
  </cols>
  <sheetData>
    <row r="1" spans="1:22" x14ac:dyDescent="0.3">
      <c r="A1" s="23" t="s">
        <v>116</v>
      </c>
    </row>
    <row r="2" spans="1:22" x14ac:dyDescent="0.3">
      <c r="A2" s="23" t="s">
        <v>161</v>
      </c>
    </row>
    <row r="3" spans="1:22" x14ac:dyDescent="0.3">
      <c r="A3" s="23"/>
    </row>
    <row r="4" spans="1:22" x14ac:dyDescent="0.3">
      <c r="B4" s="23" t="s">
        <v>105</v>
      </c>
    </row>
    <row r="6" spans="1:22" x14ac:dyDescent="0.3">
      <c r="C6" s="25" t="s">
        <v>121</v>
      </c>
      <c r="D6" s="26">
        <f>'Input Data'!B239</f>
        <v>5.5872279685214975E-3</v>
      </c>
    </row>
    <row r="8" spans="1:22" x14ac:dyDescent="0.3">
      <c r="C8" s="27"/>
      <c r="D8" s="28" t="s">
        <v>76</v>
      </c>
      <c r="E8" s="28" t="s">
        <v>77</v>
      </c>
      <c r="F8" s="28" t="s">
        <v>78</v>
      </c>
      <c r="G8" s="28" t="s">
        <v>79</v>
      </c>
      <c r="H8" s="28" t="s">
        <v>80</v>
      </c>
      <c r="I8" s="28" t="s">
        <v>81</v>
      </c>
      <c r="J8" s="28" t="s">
        <v>82</v>
      </c>
      <c r="K8" s="28" t="s">
        <v>83</v>
      </c>
      <c r="L8" s="28" t="s">
        <v>84</v>
      </c>
      <c r="M8" s="28" t="s">
        <v>85</v>
      </c>
      <c r="N8" s="28" t="s">
        <v>86</v>
      </c>
      <c r="O8" s="28" t="s">
        <v>87</v>
      </c>
      <c r="P8" s="28" t="s">
        <v>88</v>
      </c>
      <c r="Q8" s="28" t="s">
        <v>89</v>
      </c>
      <c r="R8" s="28" t="s">
        <v>90</v>
      </c>
      <c r="S8" s="28" t="s">
        <v>165</v>
      </c>
    </row>
    <row r="9" spans="1:22" x14ac:dyDescent="0.3">
      <c r="C9" s="25" t="s">
        <v>27</v>
      </c>
      <c r="D9" s="29">
        <f>'Input Data'!B24</f>
        <v>5126.46404795732</v>
      </c>
      <c r="E9" s="30">
        <f>'Input Data'!C24</f>
        <v>5130.8283034396281</v>
      </c>
      <c r="F9" s="30">
        <f>'Input Data'!D24</f>
        <v>5218.4791283276309</v>
      </c>
      <c r="G9" s="30">
        <f>'Input Data'!E24</f>
        <v>5112.0121878605869</v>
      </c>
      <c r="H9" s="30">
        <f>'Input Data'!F24</f>
        <v>5126.3313924370568</v>
      </c>
      <c r="I9" s="30">
        <f>'Input Data'!G24</f>
        <v>4941.357774071048</v>
      </c>
      <c r="J9" s="30">
        <f>'Input Data'!H24</f>
        <v>4756.9914984199386</v>
      </c>
      <c r="K9" s="30">
        <f>'Input Data'!I24</f>
        <v>4585.6213562651883</v>
      </c>
      <c r="L9" s="30">
        <f>'Input Data'!J24</f>
        <v>4538.9014373820864</v>
      </c>
      <c r="M9" s="30">
        <f>'Input Data'!K24</f>
        <v>4514.4363834991282</v>
      </c>
      <c r="N9" s="30">
        <f>'Input Data'!L24</f>
        <v>4670.0975762724202</v>
      </c>
      <c r="O9" s="30">
        <f>'Input Data'!M24</f>
        <v>4819.152273534949</v>
      </c>
      <c r="P9" s="30">
        <f>'Input Data'!N24</f>
        <v>4851.0219945272938</v>
      </c>
      <c r="Q9" s="31">
        <f>'Input Data'!O24</f>
        <v>4892.9539755464421</v>
      </c>
      <c r="R9" s="31">
        <f>'Input Data'!P24</f>
        <v>4897.5515617872425</v>
      </c>
      <c r="S9" s="31">
        <f>'Input Data'!Q24</f>
        <v>4898.2190833332597</v>
      </c>
      <c r="U9" s="32"/>
    </row>
    <row r="10" spans="1:22" x14ac:dyDescent="0.3">
      <c r="C10" s="25" t="s">
        <v>26</v>
      </c>
      <c r="D10" s="29">
        <f>D9</f>
        <v>5126.46404795732</v>
      </c>
      <c r="E10" s="30">
        <f t="shared" ref="E10:O10" si="0">E9</f>
        <v>5130.8283034396281</v>
      </c>
      <c r="F10" s="30">
        <f t="shared" si="0"/>
        <v>5218.4791283276309</v>
      </c>
      <c r="G10" s="30">
        <f t="shared" si="0"/>
        <v>5112.0121878605869</v>
      </c>
      <c r="H10" s="30">
        <f t="shared" si="0"/>
        <v>5126.3313924370568</v>
      </c>
      <c r="I10" s="30">
        <f t="shared" si="0"/>
        <v>4941.357774071048</v>
      </c>
      <c r="J10" s="30">
        <f t="shared" si="0"/>
        <v>4756.9914984199386</v>
      </c>
      <c r="K10" s="30">
        <f t="shared" si="0"/>
        <v>4585.6213562651883</v>
      </c>
      <c r="L10" s="30">
        <f t="shared" si="0"/>
        <v>4538.9014373820864</v>
      </c>
      <c r="M10" s="30">
        <f t="shared" si="0"/>
        <v>4514.4363834991282</v>
      </c>
      <c r="N10" s="30">
        <f t="shared" si="0"/>
        <v>4670.0975762724202</v>
      </c>
      <c r="O10" s="30">
        <f t="shared" si="0"/>
        <v>4819.152273534949</v>
      </c>
      <c r="P10" s="30">
        <f t="shared" ref="P10" si="1">P9</f>
        <v>4851.0219945272938</v>
      </c>
      <c r="Q10" s="31">
        <f>'Input Data'!B284</f>
        <v>4767.6466249898003</v>
      </c>
      <c r="R10" s="31">
        <f>'Input Data'!C284</f>
        <v>4643.5115918552792</v>
      </c>
      <c r="S10" s="31"/>
      <c r="U10" s="32"/>
    </row>
    <row r="11" spans="1:22" x14ac:dyDescent="0.3">
      <c r="C11" s="3" t="s">
        <v>28</v>
      </c>
      <c r="D11" s="29"/>
      <c r="E11" s="30"/>
      <c r="F11" s="30"/>
      <c r="G11" s="30"/>
      <c r="H11" s="30"/>
      <c r="I11" s="30"/>
      <c r="J11" s="30"/>
      <c r="K11" s="30"/>
      <c r="L11" s="30"/>
      <c r="M11" s="30"/>
      <c r="N11" s="30"/>
      <c r="O11" s="30"/>
      <c r="P11" s="30"/>
      <c r="Q11" s="31">
        <f>Q10-Q9</f>
        <v>-125.30735055664172</v>
      </c>
      <c r="R11" s="31">
        <f>R10-R9</f>
        <v>-254.03996993196324</v>
      </c>
      <c r="S11" s="31"/>
      <c r="U11" s="32"/>
    </row>
    <row r="12" spans="1:22" x14ac:dyDescent="0.3">
      <c r="D12" s="33"/>
      <c r="E12" s="34"/>
      <c r="F12" s="34"/>
      <c r="G12" s="34"/>
      <c r="H12" s="34"/>
      <c r="I12" s="34"/>
      <c r="J12" s="34"/>
      <c r="K12" s="34"/>
      <c r="L12" s="34"/>
      <c r="M12" s="34"/>
      <c r="N12" s="34"/>
      <c r="O12" s="34"/>
      <c r="P12" s="34"/>
      <c r="Q12" s="35"/>
      <c r="R12" s="35"/>
      <c r="S12" s="35"/>
    </row>
    <row r="13" spans="1:22" x14ac:dyDescent="0.3">
      <c r="B13" s="23" t="s">
        <v>133</v>
      </c>
      <c r="D13" s="33"/>
      <c r="E13" s="34"/>
      <c r="F13" s="34"/>
      <c r="G13" s="34"/>
      <c r="H13" s="34"/>
      <c r="I13" s="34"/>
      <c r="J13" s="34"/>
      <c r="K13" s="34"/>
      <c r="L13" s="34"/>
      <c r="M13" s="34"/>
      <c r="N13" s="34"/>
      <c r="O13" s="34"/>
      <c r="P13" s="34"/>
      <c r="Q13" s="35"/>
      <c r="R13" s="35"/>
      <c r="S13" s="35"/>
    </row>
    <row r="14" spans="1:22" x14ac:dyDescent="0.3">
      <c r="B14" s="23" t="s">
        <v>113</v>
      </c>
      <c r="U14" s="32"/>
      <c r="V14" s="32"/>
    </row>
    <row r="15" spans="1:22" x14ac:dyDescent="0.3">
      <c r="B15" s="23"/>
      <c r="U15" s="32"/>
      <c r="V15" s="32"/>
    </row>
    <row r="16" spans="1:22" x14ac:dyDescent="0.3">
      <c r="C16" s="27"/>
      <c r="D16" s="36" t="s">
        <v>76</v>
      </c>
      <c r="E16" s="36" t="s">
        <v>77</v>
      </c>
      <c r="F16" s="36" t="s">
        <v>78</v>
      </c>
      <c r="G16" s="36" t="s">
        <v>79</v>
      </c>
      <c r="H16" s="36" t="s">
        <v>80</v>
      </c>
      <c r="I16" s="36" t="s">
        <v>81</v>
      </c>
      <c r="J16" s="36" t="s">
        <v>82</v>
      </c>
      <c r="K16" s="36" t="s">
        <v>83</v>
      </c>
      <c r="L16" s="36" t="s">
        <v>84</v>
      </c>
      <c r="M16" s="36" t="s">
        <v>85</v>
      </c>
      <c r="N16" s="36" t="s">
        <v>86</v>
      </c>
      <c r="O16" s="36" t="s">
        <v>87</v>
      </c>
      <c r="P16" s="28" t="s">
        <v>88</v>
      </c>
      <c r="Q16" s="28" t="s">
        <v>89</v>
      </c>
      <c r="R16" s="28" t="s">
        <v>90</v>
      </c>
      <c r="S16" s="28" t="s">
        <v>165</v>
      </c>
    </row>
    <row r="17" spans="2:20" x14ac:dyDescent="0.3">
      <c r="C17" s="3" t="s">
        <v>106</v>
      </c>
      <c r="D17" s="37"/>
      <c r="E17" s="30">
        <f>E21+E24</f>
        <v>541.77108755420011</v>
      </c>
      <c r="F17" s="30">
        <f t="shared" ref="F17:O18" si="2">F21+F24</f>
        <v>487.831898831709</v>
      </c>
      <c r="G17" s="30">
        <f t="shared" si="2"/>
        <v>544.01061422533257</v>
      </c>
      <c r="H17" s="30">
        <f t="shared" si="2"/>
        <v>537.97154352267785</v>
      </c>
      <c r="I17" s="30">
        <f t="shared" si="2"/>
        <v>552.15824947676447</v>
      </c>
      <c r="J17" s="30">
        <f t="shared" si="2"/>
        <v>582.85775010945815</v>
      </c>
      <c r="K17" s="30">
        <f t="shared" si="2"/>
        <v>553.98756377135589</v>
      </c>
      <c r="L17" s="30">
        <f t="shared" si="2"/>
        <v>470.61803324715601</v>
      </c>
      <c r="M17" s="30">
        <f t="shared" si="2"/>
        <v>469.25226393516488</v>
      </c>
      <c r="N17" s="30">
        <f t="shared" si="2"/>
        <v>321.6264361669846</v>
      </c>
      <c r="O17" s="30">
        <f t="shared" si="2"/>
        <v>361.28526352398865</v>
      </c>
      <c r="P17" s="30">
        <f t="shared" ref="P17:Q17" si="3">P21+P24</f>
        <v>523.70680942566207</v>
      </c>
      <c r="Q17" s="31">
        <f t="shared" si="3"/>
        <v>525.65562927338567</v>
      </c>
      <c r="R17" s="31">
        <f t="shared" ref="R17:S17" si="4">R21+R24</f>
        <v>515.49791187369124</v>
      </c>
      <c r="S17" s="31">
        <f t="shared" si="4"/>
        <v>512.00437633628064</v>
      </c>
    </row>
    <row r="18" spans="2:20" x14ac:dyDescent="0.3">
      <c r="C18" s="3" t="s">
        <v>110</v>
      </c>
      <c r="D18" s="37"/>
      <c r="E18" s="30">
        <f>E22+E25</f>
        <v>541.77108755420011</v>
      </c>
      <c r="F18" s="30">
        <f t="shared" si="2"/>
        <v>487.831898831709</v>
      </c>
      <c r="G18" s="30">
        <f t="shared" si="2"/>
        <v>544.01061422533257</v>
      </c>
      <c r="H18" s="30">
        <f t="shared" si="2"/>
        <v>537.97154352267785</v>
      </c>
      <c r="I18" s="30">
        <f t="shared" si="2"/>
        <v>552.15824947676447</v>
      </c>
      <c r="J18" s="30">
        <f t="shared" si="2"/>
        <v>582.85775010945815</v>
      </c>
      <c r="K18" s="30">
        <f t="shared" si="2"/>
        <v>553.98756377135589</v>
      </c>
      <c r="L18" s="30">
        <f t="shared" si="2"/>
        <v>470.61803324715601</v>
      </c>
      <c r="M18" s="30">
        <f t="shared" si="2"/>
        <v>469.25226393516488</v>
      </c>
      <c r="N18" s="30">
        <f t="shared" si="2"/>
        <v>321.6264361669846</v>
      </c>
      <c r="O18" s="30">
        <f t="shared" si="2"/>
        <v>361.28526352398865</v>
      </c>
      <c r="P18" s="30">
        <f t="shared" ref="P18:Q18" si="5">P22+P25</f>
        <v>523.70680942566207</v>
      </c>
      <c r="Q18" s="31">
        <f t="shared" si="5"/>
        <v>525.65562927338567</v>
      </c>
      <c r="R18" s="31">
        <f t="shared" ref="R18:S18" si="6">R22+R25</f>
        <v>502.29613685655357</v>
      </c>
      <c r="S18" s="31">
        <f t="shared" si="6"/>
        <v>485.44629425617347</v>
      </c>
    </row>
    <row r="19" spans="2:20" x14ac:dyDescent="0.3">
      <c r="C19" s="3" t="s">
        <v>149</v>
      </c>
      <c r="D19" s="38"/>
      <c r="E19" s="39"/>
      <c r="F19" s="39"/>
      <c r="G19" s="39"/>
      <c r="H19" s="39"/>
      <c r="I19" s="39"/>
      <c r="J19" s="39"/>
      <c r="K19" s="39"/>
      <c r="L19" s="39"/>
      <c r="M19" s="39"/>
      <c r="N19" s="39"/>
      <c r="O19" s="39"/>
      <c r="P19" s="39"/>
      <c r="Q19" s="31">
        <f t="shared" ref="Q19" si="7">Q18-Q17</f>
        <v>0</v>
      </c>
      <c r="R19" s="31">
        <f t="shared" ref="R19:S19" si="8">R18-R17</f>
        <v>-13.201775017137663</v>
      </c>
      <c r="S19" s="31">
        <f t="shared" si="8"/>
        <v>-26.55808208010717</v>
      </c>
    </row>
    <row r="20" spans="2:20" x14ac:dyDescent="0.3">
      <c r="C20" s="25" t="s">
        <v>24</v>
      </c>
      <c r="D20" s="26"/>
      <c r="E20" s="45">
        <f>'Input Data'!B50</f>
        <v>8.4380126963793572E-2</v>
      </c>
      <c r="F20" s="45">
        <f>'Input Data'!C50</f>
        <v>7.6780673441869327E-2</v>
      </c>
      <c r="G20" s="45">
        <f>'Input Data'!D50</f>
        <v>8.9403149917731295E-2</v>
      </c>
      <c r="H20" s="45">
        <f>'Input Data'!E50</f>
        <v>8.6631958170317186E-2</v>
      </c>
      <c r="I20" s="45">
        <f>'Input Data'!F50</f>
        <v>9.0609159543304382E-2</v>
      </c>
      <c r="J20" s="45">
        <f>'Input Data'!G50</f>
        <v>9.9762628117656432E-2</v>
      </c>
      <c r="K20" s="45">
        <f>'Input Data'!H50</f>
        <v>9.9678821021644132E-2</v>
      </c>
      <c r="L20" s="45">
        <f>'Input Data'!I50</f>
        <v>9.2306260836061665E-2</v>
      </c>
      <c r="M20" s="45">
        <f>'Input Data'!J50</f>
        <v>8.8048450614574031E-2</v>
      </c>
      <c r="N20" s="45">
        <f>'Input Data'!K50</f>
        <v>6.1767946240229035E-2</v>
      </c>
      <c r="O20" s="45">
        <f>'Input Data'!L50</f>
        <v>6.5107093045075143E-2</v>
      </c>
      <c r="P20" s="45">
        <f>'Input Data'!M50</f>
        <v>9.3621402519118921E-2</v>
      </c>
      <c r="Q20" s="46">
        <f>'Input Data'!N50</f>
        <v>9.3473995249263253E-2</v>
      </c>
      <c r="R20" s="46">
        <f>'Input Data'!O50</f>
        <v>9.0612150553154219E-2</v>
      </c>
      <c r="S20" s="46">
        <f>'Input Data'!P50</f>
        <v>8.9799188522596773E-2</v>
      </c>
    </row>
    <row r="21" spans="2:20" x14ac:dyDescent="0.3">
      <c r="C21" s="3" t="s">
        <v>150</v>
      </c>
      <c r="D21" s="37"/>
      <c r="E21" s="30">
        <f>E$20*D9</f>
        <v>432.5716872419618</v>
      </c>
      <c r="F21" s="30">
        <f t="shared" ref="F21:Q21" si="9">F20*E9</f>
        <v>393.94845245269852</v>
      </c>
      <c r="G21" s="30">
        <f t="shared" si="9"/>
        <v>466.54847185242693</v>
      </c>
      <c r="H21" s="30">
        <f t="shared" si="9"/>
        <v>442.86362602488998</v>
      </c>
      <c r="I21" s="30">
        <f t="shared" si="9"/>
        <v>464.492579009179</v>
      </c>
      <c r="J21" s="30">
        <f t="shared" si="9"/>
        <v>492.96283801094052</v>
      </c>
      <c r="K21" s="30">
        <f t="shared" si="9"/>
        <v>474.17130417248381</v>
      </c>
      <c r="L21" s="30">
        <f t="shared" si="9"/>
        <v>423.28156100682935</v>
      </c>
      <c r="M21" s="30">
        <f t="shared" si="9"/>
        <v>399.64323905375574</v>
      </c>
      <c r="N21" s="30">
        <f t="shared" si="9"/>
        <v>278.84746384090812</v>
      </c>
      <c r="O21" s="30">
        <f t="shared" si="9"/>
        <v>304.05647742794838</v>
      </c>
      <c r="P21" s="30">
        <f t="shared" si="9"/>
        <v>451.17579480154257</v>
      </c>
      <c r="Q21" s="31">
        <f t="shared" si="9"/>
        <v>453.44440687051582</v>
      </c>
      <c r="R21" s="31">
        <f t="shared" ref="R21" si="10">R20*Q9</f>
        <v>443.36108228186868</v>
      </c>
      <c r="S21" s="31">
        <f t="shared" ref="S21" si="11">S20*R9</f>
        <v>439.79615599607087</v>
      </c>
    </row>
    <row r="22" spans="2:20" x14ac:dyDescent="0.3">
      <c r="C22" s="3" t="s">
        <v>151</v>
      </c>
      <c r="D22" s="37"/>
      <c r="E22" s="30">
        <f>E$20*D10</f>
        <v>432.5716872419618</v>
      </c>
      <c r="F22" s="30">
        <f t="shared" ref="F22:Q22" si="12">F$20*E10</f>
        <v>393.94845245269852</v>
      </c>
      <c r="G22" s="30">
        <f t="shared" si="12"/>
        <v>466.54847185242693</v>
      </c>
      <c r="H22" s="30">
        <f t="shared" si="12"/>
        <v>442.86362602488998</v>
      </c>
      <c r="I22" s="30">
        <f t="shared" si="12"/>
        <v>464.492579009179</v>
      </c>
      <c r="J22" s="30">
        <f t="shared" si="12"/>
        <v>492.96283801094052</v>
      </c>
      <c r="K22" s="30">
        <f t="shared" si="12"/>
        <v>474.17130417248381</v>
      </c>
      <c r="L22" s="30">
        <f t="shared" si="12"/>
        <v>423.28156100682935</v>
      </c>
      <c r="M22" s="30">
        <f t="shared" si="12"/>
        <v>399.64323905375574</v>
      </c>
      <c r="N22" s="30">
        <f t="shared" si="12"/>
        <v>278.84746384090812</v>
      </c>
      <c r="O22" s="30">
        <f t="shared" si="12"/>
        <v>304.05647742794838</v>
      </c>
      <c r="P22" s="30">
        <f t="shared" si="12"/>
        <v>451.17579480154257</v>
      </c>
      <c r="Q22" s="31">
        <f t="shared" si="12"/>
        <v>453.44440687051582</v>
      </c>
      <c r="R22" s="31">
        <f t="shared" ref="R22" si="13">R$20*Q10</f>
        <v>432.00671376781338</v>
      </c>
      <c r="S22" s="31">
        <f t="shared" ref="S22" si="14">S$20*R10</f>
        <v>416.98357284387566</v>
      </c>
      <c r="T22" s="40"/>
    </row>
    <row r="23" spans="2:20" x14ac:dyDescent="0.3">
      <c r="C23" s="25" t="s">
        <v>29</v>
      </c>
      <c r="D23" s="26"/>
      <c r="E23" s="45">
        <f>'Input Data'!B75</f>
        <v>2.1301115016255624E-2</v>
      </c>
      <c r="F23" s="45">
        <f>'Input Data'!C75</f>
        <v>1.8297912310975689E-2</v>
      </c>
      <c r="G23" s="45">
        <f>'Input Data'!D75</f>
        <v>1.4843815691896816E-2</v>
      </c>
      <c r="H23" s="45">
        <f>'Input Data'!E75</f>
        <v>1.8604790834348763E-2</v>
      </c>
      <c r="I23" s="45">
        <f>'Input Data'!F75</f>
        <v>1.7101054098242609E-2</v>
      </c>
      <c r="J23" s="45">
        <f>'Input Data'!G75</f>
        <v>1.8192350404220119E-2</v>
      </c>
      <c r="K23" s="45">
        <f>'Input Data'!H75</f>
        <v>1.677872655971395E-2</v>
      </c>
      <c r="L23" s="45">
        <f>'Input Data'!I75</f>
        <v>1.0322804384110852E-2</v>
      </c>
      <c r="M23" s="45">
        <f>'Input Data'!J75</f>
        <v>1.5336095273652324E-2</v>
      </c>
      <c r="N23" s="45">
        <f>'Input Data'!K75</f>
        <v>9.4760383560701794E-3</v>
      </c>
      <c r="O23" s="45">
        <f>'Input Data'!L75</f>
        <v>1.2254302005766471E-2</v>
      </c>
      <c r="P23" s="45">
        <f>'Input Data'!M75</f>
        <v>1.5050575393193886E-2</v>
      </c>
      <c r="Q23" s="46">
        <f>'Input Data'!N75</f>
        <v>1.4885775097357903E-2</v>
      </c>
      <c r="R23" s="46">
        <f>'Input Data'!O75</f>
        <v>1.4743001866018242E-2</v>
      </c>
      <c r="S23" s="46">
        <f>'Input Data'!P75</f>
        <v>1.4743738668033361E-2</v>
      </c>
    </row>
    <row r="24" spans="2:20" x14ac:dyDescent="0.3">
      <c r="C24" s="3" t="s">
        <v>152</v>
      </c>
      <c r="D24" s="37"/>
      <c r="E24" s="30">
        <f>E$23*D9</f>
        <v>109.19940031223827</v>
      </c>
      <c r="F24" s="30">
        <f t="shared" ref="F24:Q24" si="15">F23*E9</f>
        <v>93.883446379010479</v>
      </c>
      <c r="G24" s="30">
        <f t="shared" si="15"/>
        <v>77.462142372905703</v>
      </c>
      <c r="H24" s="30">
        <f t="shared" si="15"/>
        <v>95.10791749778781</v>
      </c>
      <c r="I24" s="30">
        <f t="shared" si="15"/>
        <v>87.665670467585471</v>
      </c>
      <c r="J24" s="30">
        <f t="shared" si="15"/>
        <v>89.894912098517651</v>
      </c>
      <c r="K24" s="30">
        <f t="shared" si="15"/>
        <v>79.81625959887208</v>
      </c>
      <c r="L24" s="30">
        <f t="shared" si="15"/>
        <v>47.336472240326636</v>
      </c>
      <c r="M24" s="30">
        <f t="shared" si="15"/>
        <v>69.609024881409155</v>
      </c>
      <c r="N24" s="30">
        <f t="shared" si="15"/>
        <v>42.778972326076484</v>
      </c>
      <c r="O24" s="30">
        <f t="shared" si="15"/>
        <v>57.228786096040253</v>
      </c>
      <c r="P24" s="30">
        <f t="shared" si="15"/>
        <v>72.531014624119479</v>
      </c>
      <c r="Q24" s="31">
        <f t="shared" si="15"/>
        <v>72.211222402869865</v>
      </c>
      <c r="R24" s="31">
        <f t="shared" ref="R24" si="16">R23*Q9</f>
        <v>72.136829591822575</v>
      </c>
      <c r="S24" s="31">
        <f t="shared" ref="S24" si="17">S23*R9</f>
        <v>72.208220340209749</v>
      </c>
    </row>
    <row r="25" spans="2:20" x14ac:dyDescent="0.3">
      <c r="C25" s="3" t="s">
        <v>153</v>
      </c>
      <c r="D25" s="37"/>
      <c r="E25" s="30">
        <f>E$23*D10</f>
        <v>109.19940031223827</v>
      </c>
      <c r="F25" s="30">
        <f t="shared" ref="F25:Q25" si="18">F$23*E10</f>
        <v>93.883446379010479</v>
      </c>
      <c r="G25" s="30">
        <f t="shared" si="18"/>
        <v>77.462142372905703</v>
      </c>
      <c r="H25" s="30">
        <f t="shared" si="18"/>
        <v>95.10791749778781</v>
      </c>
      <c r="I25" s="30">
        <f t="shared" si="18"/>
        <v>87.665670467585471</v>
      </c>
      <c r="J25" s="30">
        <f t="shared" si="18"/>
        <v>89.894912098517651</v>
      </c>
      <c r="K25" s="30">
        <f t="shared" si="18"/>
        <v>79.81625959887208</v>
      </c>
      <c r="L25" s="30">
        <f t="shared" si="18"/>
        <v>47.336472240326636</v>
      </c>
      <c r="M25" s="30">
        <f t="shared" si="18"/>
        <v>69.609024881409155</v>
      </c>
      <c r="N25" s="30">
        <f t="shared" si="18"/>
        <v>42.778972326076484</v>
      </c>
      <c r="O25" s="30">
        <f t="shared" si="18"/>
        <v>57.228786096040253</v>
      </c>
      <c r="P25" s="30">
        <f t="shared" si="18"/>
        <v>72.531014624119479</v>
      </c>
      <c r="Q25" s="31">
        <f t="shared" si="18"/>
        <v>72.211222402869865</v>
      </c>
      <c r="R25" s="31">
        <f t="shared" ref="R25" si="19">R$23*Q10</f>
        <v>70.289423088740193</v>
      </c>
      <c r="S25" s="31">
        <f t="shared" ref="S25" si="20">S$23*R10</f>
        <v>68.462721412297824</v>
      </c>
    </row>
    <row r="26" spans="2:20" x14ac:dyDescent="0.3">
      <c r="D26" s="33"/>
      <c r="E26" s="34"/>
      <c r="F26" s="34"/>
      <c r="G26" s="34"/>
      <c r="H26" s="34"/>
      <c r="I26" s="34"/>
      <c r="J26" s="34"/>
      <c r="K26" s="34"/>
      <c r="L26" s="34"/>
      <c r="M26" s="34"/>
      <c r="N26" s="34"/>
      <c r="O26" s="34"/>
      <c r="P26" s="34"/>
      <c r="Q26" s="34"/>
      <c r="R26" s="34"/>
      <c r="S26" s="34"/>
    </row>
    <row r="27" spans="2:20" x14ac:dyDescent="0.3">
      <c r="B27" s="23" t="s">
        <v>164</v>
      </c>
      <c r="D27" s="33"/>
      <c r="E27" s="34"/>
      <c r="F27" s="34"/>
      <c r="G27" s="34"/>
      <c r="H27" s="34"/>
      <c r="I27" s="34"/>
      <c r="J27" s="34"/>
      <c r="K27" s="34"/>
      <c r="L27" s="34"/>
      <c r="M27" s="34"/>
      <c r="N27" s="34"/>
      <c r="O27" s="34"/>
      <c r="P27" s="34"/>
      <c r="Q27" s="34"/>
      <c r="R27" s="34"/>
      <c r="S27" s="34"/>
    </row>
    <row r="28" spans="2:20" x14ac:dyDescent="0.3">
      <c r="D28" s="33"/>
      <c r="E28" s="34"/>
      <c r="F28" s="34"/>
      <c r="G28" s="34"/>
      <c r="H28" s="34"/>
      <c r="I28" s="34"/>
      <c r="J28" s="34"/>
      <c r="K28" s="34"/>
      <c r="L28" s="34"/>
      <c r="M28" s="34"/>
      <c r="N28" s="34"/>
      <c r="O28" s="34"/>
      <c r="P28" s="34"/>
      <c r="Q28" s="34"/>
      <c r="R28" s="34"/>
      <c r="S28" s="34"/>
    </row>
    <row r="29" spans="2:20" x14ac:dyDescent="0.3">
      <c r="C29" s="27"/>
      <c r="D29" s="36" t="s">
        <v>76</v>
      </c>
      <c r="E29" s="36" t="s">
        <v>77</v>
      </c>
      <c r="F29" s="36" t="s">
        <v>78</v>
      </c>
      <c r="G29" s="36" t="s">
        <v>79</v>
      </c>
      <c r="H29" s="36" t="s">
        <v>80</v>
      </c>
      <c r="I29" s="36" t="s">
        <v>81</v>
      </c>
      <c r="J29" s="36" t="s">
        <v>82</v>
      </c>
      <c r="K29" s="36" t="s">
        <v>83</v>
      </c>
      <c r="L29" s="36" t="s">
        <v>84</v>
      </c>
      <c r="M29" s="36" t="s">
        <v>85</v>
      </c>
      <c r="N29" s="36" t="s">
        <v>86</v>
      </c>
      <c r="O29" s="36" t="s">
        <v>87</v>
      </c>
      <c r="P29" s="28" t="s">
        <v>88</v>
      </c>
      <c r="Q29" s="28" t="s">
        <v>89</v>
      </c>
      <c r="R29" s="28" t="s">
        <v>90</v>
      </c>
      <c r="S29" s="28" t="s">
        <v>165</v>
      </c>
    </row>
    <row r="30" spans="2:20" x14ac:dyDescent="0.3">
      <c r="C30" s="3" t="s">
        <v>107</v>
      </c>
      <c r="D30" s="52"/>
      <c r="E30" s="30">
        <f>'Input Data'!B308</f>
        <v>461.22552459925691</v>
      </c>
      <c r="F30" s="30">
        <f>'Input Data'!C308</f>
        <v>534.83070922176023</v>
      </c>
      <c r="G30" s="30">
        <f>'Input Data'!D308</f>
        <v>451.55045800299916</v>
      </c>
      <c r="H30" s="30">
        <f>'Input Data'!E308</f>
        <v>534.83136019439326</v>
      </c>
      <c r="I30" s="30">
        <f>'Input Data'!F308</f>
        <v>458.17948354637127</v>
      </c>
      <c r="J30" s="30">
        <f>'Input Data'!G308</f>
        <v>458.90475490034709</v>
      </c>
      <c r="K30" s="30">
        <f>'Input Data'!H308</f>
        <v>435.81943922954088</v>
      </c>
      <c r="L30" s="30">
        <f>'Input Data'!I308</f>
        <v>393.30097685779003</v>
      </c>
      <c r="M30" s="30">
        <f>'Input Data'!J308</f>
        <v>425.89763781266583</v>
      </c>
      <c r="N30" s="30">
        <f>'Input Data'!K308</f>
        <v>437.93863186962346</v>
      </c>
      <c r="O30" s="30">
        <f>'Input Data'!L308</f>
        <v>496.07303057775982</v>
      </c>
      <c r="P30" s="30">
        <f>'Input Data'!M308</f>
        <v>548.96633232477382</v>
      </c>
      <c r="Q30" s="31">
        <f>Q9*($D$6+1)-P9+Q17</f>
        <v>594.9256595933947</v>
      </c>
      <c r="R30" s="31">
        <f>R9*($D$6+1)-Q9+R17</f>
        <v>547.45923517778488</v>
      </c>
      <c r="S30" s="31">
        <f>S9*($D$6+1)-R9+S17</f>
        <v>540.03936454064262</v>
      </c>
    </row>
    <row r="31" spans="2:20" x14ac:dyDescent="0.3">
      <c r="C31" s="3" t="s">
        <v>111</v>
      </c>
      <c r="D31" s="52"/>
      <c r="E31" s="30">
        <f>E30</f>
        <v>461.22552459925691</v>
      </c>
      <c r="F31" s="30">
        <f t="shared" ref="F31:O31" si="21">F30</f>
        <v>534.83070922176023</v>
      </c>
      <c r="G31" s="30">
        <f t="shared" si="21"/>
        <v>451.55045800299916</v>
      </c>
      <c r="H31" s="30">
        <f t="shared" si="21"/>
        <v>534.83136019439326</v>
      </c>
      <c r="I31" s="30">
        <f t="shared" si="21"/>
        <v>458.17948354637127</v>
      </c>
      <c r="J31" s="30">
        <f t="shared" si="21"/>
        <v>458.90475490034709</v>
      </c>
      <c r="K31" s="30">
        <f t="shared" si="21"/>
        <v>435.81943922954088</v>
      </c>
      <c r="L31" s="30">
        <f t="shared" si="21"/>
        <v>393.30097685779003</v>
      </c>
      <c r="M31" s="30">
        <f t="shared" si="21"/>
        <v>425.89763781266583</v>
      </c>
      <c r="N31" s="30">
        <f t="shared" si="21"/>
        <v>437.93863186962346</v>
      </c>
      <c r="O31" s="30">
        <f t="shared" si="21"/>
        <v>496.07303057775982</v>
      </c>
      <c r="P31" s="30">
        <f t="shared" ref="P31" si="22">P30</f>
        <v>548.96633232477382</v>
      </c>
      <c r="Q31" s="31">
        <f>Q9*($D$6+1)-P10+Q18</f>
        <v>594.9256595933947</v>
      </c>
      <c r="R31" s="31">
        <f>R9*($D$6+1)-Q10+R18</f>
        <v>659.56481071728899</v>
      </c>
      <c r="S31" s="31">
        <f>S9*($D$6+1)-R10+S18</f>
        <v>767.5212523924987</v>
      </c>
      <c r="T31" s="34"/>
    </row>
    <row r="33" spans="2:20" x14ac:dyDescent="0.3">
      <c r="B33" s="23" t="s">
        <v>154</v>
      </c>
    </row>
    <row r="35" spans="2:20" x14ac:dyDescent="0.3">
      <c r="C35" s="37"/>
      <c r="D35" s="29" t="s">
        <v>76</v>
      </c>
      <c r="E35" s="30" t="s">
        <v>77</v>
      </c>
      <c r="F35" s="30" t="s">
        <v>78</v>
      </c>
      <c r="G35" s="30" t="s">
        <v>79</v>
      </c>
      <c r="H35" s="30" t="s">
        <v>80</v>
      </c>
      <c r="I35" s="30" t="s">
        <v>81</v>
      </c>
      <c r="J35" s="30" t="s">
        <v>82</v>
      </c>
      <c r="K35" s="30" t="s">
        <v>83</v>
      </c>
      <c r="L35" s="30" t="s">
        <v>84</v>
      </c>
      <c r="M35" s="30" t="s">
        <v>85</v>
      </c>
      <c r="N35" s="30" t="s">
        <v>86</v>
      </c>
      <c r="O35" s="30" t="s">
        <v>87</v>
      </c>
      <c r="P35" s="28" t="s">
        <v>88</v>
      </c>
      <c r="Q35" s="28" t="s">
        <v>89</v>
      </c>
      <c r="R35" s="28" t="s">
        <v>90</v>
      </c>
      <c r="S35" s="28" t="s">
        <v>165</v>
      </c>
    </row>
    <row r="36" spans="2:20" x14ac:dyDescent="0.3">
      <c r="C36" s="3" t="s">
        <v>107</v>
      </c>
      <c r="D36" s="38"/>
      <c r="E36" s="30">
        <f t="shared" ref="E36:O37" si="23">E30</f>
        <v>461.22552459925691</v>
      </c>
      <c r="F36" s="30">
        <f t="shared" si="23"/>
        <v>534.83070922176023</v>
      </c>
      <c r="G36" s="30">
        <f t="shared" si="23"/>
        <v>451.55045800299916</v>
      </c>
      <c r="H36" s="30">
        <f t="shared" si="23"/>
        <v>534.83136019439326</v>
      </c>
      <c r="I36" s="30">
        <f t="shared" si="23"/>
        <v>458.17948354637127</v>
      </c>
      <c r="J36" s="30">
        <f t="shared" si="23"/>
        <v>458.90475490034709</v>
      </c>
      <c r="K36" s="30">
        <f t="shared" si="23"/>
        <v>435.81943922954088</v>
      </c>
      <c r="L36" s="30">
        <f t="shared" si="23"/>
        <v>393.30097685779003</v>
      </c>
      <c r="M36" s="30">
        <f t="shared" si="23"/>
        <v>425.89763781266583</v>
      </c>
      <c r="N36" s="30">
        <f t="shared" si="23"/>
        <v>437.93863186962346</v>
      </c>
      <c r="O36" s="30">
        <f t="shared" si="23"/>
        <v>496.07303057775982</v>
      </c>
      <c r="P36" s="30">
        <f t="shared" ref="P36:Q36" si="24">P30</f>
        <v>548.96633232477382</v>
      </c>
      <c r="Q36" s="31">
        <f t="shared" si="24"/>
        <v>594.9256595933947</v>
      </c>
      <c r="R36" s="31">
        <f t="shared" ref="R36:S36" si="25">R30</f>
        <v>547.45923517778488</v>
      </c>
      <c r="S36" s="31">
        <f t="shared" si="25"/>
        <v>540.03936454064262</v>
      </c>
      <c r="T36" s="34"/>
    </row>
    <row r="37" spans="2:20" x14ac:dyDescent="0.3">
      <c r="C37" s="3" t="s">
        <v>111</v>
      </c>
      <c r="D37" s="38"/>
      <c r="E37" s="30">
        <f>E31</f>
        <v>461.22552459925691</v>
      </c>
      <c r="F37" s="30">
        <f t="shared" si="23"/>
        <v>534.83070922176023</v>
      </c>
      <c r="G37" s="30">
        <f t="shared" si="23"/>
        <v>451.55045800299916</v>
      </c>
      <c r="H37" s="30">
        <f t="shared" si="23"/>
        <v>534.83136019439326</v>
      </c>
      <c r="I37" s="30">
        <f t="shared" si="23"/>
        <v>458.17948354637127</v>
      </c>
      <c r="J37" s="30">
        <f t="shared" si="23"/>
        <v>458.90475490034709</v>
      </c>
      <c r="K37" s="30">
        <f t="shared" si="23"/>
        <v>435.81943922954088</v>
      </c>
      <c r="L37" s="30">
        <f t="shared" si="23"/>
        <v>393.30097685779003</v>
      </c>
      <c r="M37" s="30">
        <f t="shared" si="23"/>
        <v>425.89763781266583</v>
      </c>
      <c r="N37" s="30">
        <f t="shared" si="23"/>
        <v>437.93863186962346</v>
      </c>
      <c r="O37" s="30">
        <f t="shared" si="23"/>
        <v>496.07303057775982</v>
      </c>
      <c r="P37" s="30">
        <f t="shared" ref="P37:Q37" si="26">P31</f>
        <v>548.96633232477382</v>
      </c>
      <c r="Q37" s="31">
        <f t="shared" si="26"/>
        <v>594.9256595933947</v>
      </c>
      <c r="R37" s="31">
        <f t="shared" ref="R37:S37" si="27">R31</f>
        <v>659.56481071728899</v>
      </c>
      <c r="S37" s="31">
        <f t="shared" si="27"/>
        <v>767.5212523924987</v>
      </c>
      <c r="T37" s="34"/>
    </row>
    <row r="38" spans="2:20" x14ac:dyDescent="0.3">
      <c r="C38" s="3" t="s">
        <v>25</v>
      </c>
      <c r="D38" s="37"/>
      <c r="E38" s="30">
        <f>'Input Data'!B106</f>
        <v>128.29268715361786</v>
      </c>
      <c r="F38" s="30">
        <f>'Input Data'!C106</f>
        <v>169.29815088228995</v>
      </c>
      <c r="G38" s="30">
        <f>'Input Data'!D106</f>
        <v>144.58127689561019</v>
      </c>
      <c r="H38" s="30">
        <f>'Input Data'!E106</f>
        <v>190.79446378715002</v>
      </c>
      <c r="I38" s="30">
        <f>'Input Data'!F106</f>
        <v>162.6893564436682</v>
      </c>
      <c r="J38" s="30">
        <f>'Input Data'!G106</f>
        <v>181.16211687979205</v>
      </c>
      <c r="K38" s="30">
        <f>'Input Data'!H106</f>
        <v>158.29676691014276</v>
      </c>
      <c r="L38" s="30">
        <f>'Input Data'!I106</f>
        <v>160.60909023698329</v>
      </c>
      <c r="M38" s="30">
        <f>'Input Data'!J106</f>
        <v>188.62048497639688</v>
      </c>
      <c r="N38" s="30">
        <f>'Input Data'!K106</f>
        <v>184.99005173670605</v>
      </c>
      <c r="O38" s="30">
        <f>'Input Data'!L106</f>
        <v>144.81415088355632</v>
      </c>
      <c r="P38" s="30">
        <f>'Input Data'!M106</f>
        <v>187.65478316518644</v>
      </c>
      <c r="Q38" s="31">
        <f>'Input Data'!N106</f>
        <v>174.08998398628668</v>
      </c>
      <c r="R38" s="31">
        <f>'Input Data'!O106</f>
        <v>172.80690301073352</v>
      </c>
      <c r="S38" s="31">
        <f>'Input Data'!P106</f>
        <v>172.31453848743229</v>
      </c>
      <c r="T38" s="34"/>
    </row>
    <row r="39" spans="2:20" x14ac:dyDescent="0.3">
      <c r="C39" s="3" t="s">
        <v>30</v>
      </c>
      <c r="D39" s="37"/>
      <c r="E39" s="30">
        <f>'Input Data'!B132</f>
        <v>100.0173639323522</v>
      </c>
      <c r="F39" s="30">
        <f>'Input Data'!C132</f>
        <v>138.26826133124956</v>
      </c>
      <c r="G39" s="30">
        <f>'Input Data'!D132</f>
        <v>98.83464833169694</v>
      </c>
      <c r="H39" s="30">
        <f>'Input Data'!E132</f>
        <v>86.477880201239529</v>
      </c>
      <c r="I39" s="30">
        <f>'Input Data'!F132</f>
        <v>75.037459615952571</v>
      </c>
      <c r="J39" s="30">
        <f>'Input Data'!G132</f>
        <v>71.730582458891149</v>
      </c>
      <c r="K39" s="30">
        <f>'Input Data'!H132</f>
        <v>88.38820009671754</v>
      </c>
      <c r="L39" s="30">
        <f>'Input Data'!I132</f>
        <v>67.767606130975906</v>
      </c>
      <c r="M39" s="30">
        <f>'Input Data'!J132</f>
        <v>55.449457085694988</v>
      </c>
      <c r="N39" s="30">
        <f>'Input Data'!K132</f>
        <v>64.526573592255218</v>
      </c>
      <c r="O39" s="30">
        <f>'Input Data'!L132</f>
        <v>63.291959829645798</v>
      </c>
      <c r="P39" s="30">
        <f>'Input Data'!M132</f>
        <v>86.524217169648466</v>
      </c>
      <c r="Q39" s="31">
        <f>'Input Data'!N132</f>
        <v>86.041762025793247</v>
      </c>
      <c r="R39" s="31">
        <f>'Input Data'!O132</f>
        <v>70.256868746749063</v>
      </c>
      <c r="S39" s="31">
        <f>'Input Data'!P132</f>
        <v>70.634418396051956</v>
      </c>
      <c r="T39" s="34"/>
    </row>
    <row r="40" spans="2:20" x14ac:dyDescent="0.3">
      <c r="C40" s="3" t="s">
        <v>108</v>
      </c>
      <c r="D40" s="37"/>
      <c r="E40" s="30">
        <f>E36-E$38-E$39</f>
        <v>232.91547351328686</v>
      </c>
      <c r="F40" s="30">
        <f t="shared" ref="F40:O41" si="28">F36-F$38-F$39</f>
        <v>227.26429700822069</v>
      </c>
      <c r="G40" s="30">
        <f t="shared" si="28"/>
        <v>208.13453277569204</v>
      </c>
      <c r="H40" s="30">
        <f t="shared" si="28"/>
        <v>257.55901620600372</v>
      </c>
      <c r="I40" s="30">
        <f t="shared" si="28"/>
        <v>220.4526674867505</v>
      </c>
      <c r="J40" s="30">
        <f t="shared" si="28"/>
        <v>206.01205556166389</v>
      </c>
      <c r="K40" s="30">
        <f t="shared" si="28"/>
        <v>189.13447222268059</v>
      </c>
      <c r="L40" s="30">
        <f t="shared" si="28"/>
        <v>164.92428048983083</v>
      </c>
      <c r="M40" s="30">
        <f t="shared" si="28"/>
        <v>181.82769575057398</v>
      </c>
      <c r="N40" s="30">
        <f t="shared" si="28"/>
        <v>188.42200654066221</v>
      </c>
      <c r="O40" s="30">
        <f t="shared" si="28"/>
        <v>287.96691986455772</v>
      </c>
      <c r="P40" s="30">
        <f t="shared" ref="P40:Q40" si="29">P36-P$38-P$39</f>
        <v>274.78733198993888</v>
      </c>
      <c r="Q40" s="31">
        <f t="shared" si="29"/>
        <v>334.79391358131477</v>
      </c>
      <c r="R40" s="31">
        <f t="shared" ref="R40:S40" si="30">R36-R$38-R$39</f>
        <v>304.39546342030224</v>
      </c>
      <c r="S40" s="31">
        <f t="shared" si="30"/>
        <v>297.09040765715838</v>
      </c>
      <c r="T40" s="34"/>
    </row>
    <row r="41" spans="2:20" x14ac:dyDescent="0.3">
      <c r="C41" s="3" t="s">
        <v>112</v>
      </c>
      <c r="D41" s="37"/>
      <c r="E41" s="30">
        <f>E37-E$38-E$39</f>
        <v>232.91547351328686</v>
      </c>
      <c r="F41" s="30">
        <f t="shared" si="28"/>
        <v>227.26429700822069</v>
      </c>
      <c r="G41" s="30">
        <f t="shared" si="28"/>
        <v>208.13453277569204</v>
      </c>
      <c r="H41" s="30">
        <f t="shared" si="28"/>
        <v>257.55901620600372</v>
      </c>
      <c r="I41" s="30">
        <f t="shared" si="28"/>
        <v>220.4526674867505</v>
      </c>
      <c r="J41" s="30">
        <f t="shared" si="28"/>
        <v>206.01205556166389</v>
      </c>
      <c r="K41" s="30">
        <f t="shared" si="28"/>
        <v>189.13447222268059</v>
      </c>
      <c r="L41" s="30">
        <f t="shared" si="28"/>
        <v>164.92428048983083</v>
      </c>
      <c r="M41" s="30">
        <f t="shared" si="28"/>
        <v>181.82769575057398</v>
      </c>
      <c r="N41" s="30">
        <f t="shared" si="28"/>
        <v>188.42200654066221</v>
      </c>
      <c r="O41" s="30">
        <f t="shared" si="28"/>
        <v>287.96691986455772</v>
      </c>
      <c r="P41" s="30">
        <f t="shared" ref="P41:Q41" si="31">P37-P$38-P$39</f>
        <v>274.78733198993888</v>
      </c>
      <c r="Q41" s="31">
        <f t="shared" si="31"/>
        <v>334.79391358131477</v>
      </c>
      <c r="R41" s="31">
        <f t="shared" ref="R41:S41" si="32">R37-R$38-R$39</f>
        <v>416.50103895980635</v>
      </c>
      <c r="S41" s="31">
        <f t="shared" si="32"/>
        <v>524.57229550901445</v>
      </c>
      <c r="T41" s="34"/>
    </row>
    <row r="42" spans="2:20" x14ac:dyDescent="0.3">
      <c r="C42" s="23"/>
      <c r="D42" s="33"/>
      <c r="E42" s="53"/>
      <c r="F42" s="53"/>
      <c r="G42" s="53"/>
      <c r="H42" s="53"/>
      <c r="I42" s="53"/>
      <c r="J42" s="53"/>
      <c r="K42" s="53"/>
      <c r="L42" s="53"/>
      <c r="M42" s="53"/>
      <c r="N42" s="53"/>
      <c r="O42" s="53"/>
      <c r="P42" s="53"/>
      <c r="Q42" s="41"/>
      <c r="R42" s="41"/>
      <c r="S42" s="41"/>
      <c r="T42" s="34"/>
    </row>
    <row r="43" spans="2:20" x14ac:dyDescent="0.3">
      <c r="B43" s="23" t="s">
        <v>159</v>
      </c>
      <c r="C43" s="23"/>
      <c r="D43" s="33"/>
      <c r="E43" s="53"/>
      <c r="F43" s="53"/>
      <c r="G43" s="53"/>
      <c r="H43" s="53"/>
      <c r="I43" s="53"/>
      <c r="J43" s="53"/>
      <c r="K43" s="53"/>
      <c r="L43" s="53"/>
      <c r="M43" s="53"/>
      <c r="N43" s="53"/>
      <c r="O43" s="53"/>
      <c r="P43" s="53"/>
      <c r="Q43" s="41"/>
      <c r="R43" s="41"/>
      <c r="S43" s="41"/>
      <c r="T43" s="34"/>
    </row>
    <row r="44" spans="2:20" x14ac:dyDescent="0.3">
      <c r="C44" s="23"/>
      <c r="D44" s="33"/>
      <c r="E44" s="53"/>
      <c r="F44" s="53"/>
      <c r="G44" s="53"/>
      <c r="H44" s="53"/>
      <c r="I44" s="53"/>
      <c r="J44" s="53"/>
      <c r="K44" s="53"/>
      <c r="L44" s="53"/>
      <c r="M44" s="53"/>
      <c r="N44" s="53"/>
      <c r="O44" s="53"/>
      <c r="P44" s="53"/>
      <c r="Q44" s="41"/>
      <c r="R44" s="41"/>
      <c r="S44" s="41"/>
      <c r="T44" s="34"/>
    </row>
    <row r="45" spans="2:20" x14ac:dyDescent="0.3">
      <c r="C45" s="3" t="s">
        <v>99</v>
      </c>
      <c r="D45" s="28">
        <f>'Input Data'!B229</f>
        <v>9.6303501785164318</v>
      </c>
      <c r="E45" s="53"/>
      <c r="F45" s="53"/>
      <c r="G45" s="53"/>
      <c r="H45" s="53"/>
      <c r="I45" s="53"/>
      <c r="J45" s="53"/>
      <c r="K45" s="53"/>
      <c r="L45" s="53"/>
      <c r="M45" s="53"/>
      <c r="N45" s="53"/>
      <c r="O45" s="53"/>
      <c r="P45" s="53"/>
      <c r="Q45" s="41"/>
      <c r="R45" s="41"/>
      <c r="S45" s="41"/>
      <c r="T45" s="34"/>
    </row>
    <row r="46" spans="2:20" x14ac:dyDescent="0.3">
      <c r="C46" s="23"/>
      <c r="D46" s="33"/>
      <c r="E46" s="53"/>
      <c r="F46" s="53"/>
      <c r="G46" s="53"/>
      <c r="H46" s="53"/>
      <c r="I46" s="53"/>
      <c r="J46" s="53"/>
      <c r="K46" s="53"/>
      <c r="L46" s="53"/>
      <c r="M46" s="53"/>
      <c r="N46" s="53"/>
      <c r="O46" s="53"/>
      <c r="P46" s="53"/>
      <c r="Q46" s="41"/>
      <c r="R46" s="41"/>
      <c r="S46" s="41"/>
      <c r="T46" s="34"/>
    </row>
    <row r="47" spans="2:20" x14ac:dyDescent="0.3">
      <c r="C47" s="23"/>
      <c r="D47" s="28" t="s">
        <v>89</v>
      </c>
      <c r="E47" s="28" t="s">
        <v>90</v>
      </c>
      <c r="F47" s="28" t="s">
        <v>165</v>
      </c>
      <c r="G47" s="53"/>
      <c r="H47" s="53"/>
      <c r="I47" s="53"/>
      <c r="J47" s="53"/>
      <c r="K47" s="53"/>
      <c r="L47" s="53"/>
      <c r="M47" s="53"/>
      <c r="N47" s="53"/>
      <c r="O47" s="53"/>
      <c r="P47" s="53"/>
      <c r="Q47" s="41"/>
      <c r="R47" s="41"/>
      <c r="S47" s="41"/>
      <c r="T47" s="34"/>
    </row>
    <row r="48" spans="2:20" x14ac:dyDescent="0.3">
      <c r="C48" s="3" t="s">
        <v>108</v>
      </c>
      <c r="D48" s="31">
        <f>Q40</f>
        <v>334.79391358131477</v>
      </c>
      <c r="E48" s="30">
        <f t="shared" ref="E48:F49" si="33">R40</f>
        <v>304.39546342030224</v>
      </c>
      <c r="F48" s="30">
        <f t="shared" si="33"/>
        <v>297.09040765715838</v>
      </c>
      <c r="G48" s="53"/>
      <c r="H48" s="53"/>
      <c r="I48" s="53"/>
      <c r="J48" s="53"/>
      <c r="K48" s="53"/>
      <c r="L48" s="53"/>
      <c r="M48" s="53"/>
      <c r="N48" s="53"/>
      <c r="O48" s="53"/>
      <c r="P48" s="53"/>
      <c r="Q48" s="41"/>
      <c r="R48" s="41"/>
      <c r="S48" s="41"/>
      <c r="T48" s="34"/>
    </row>
    <row r="49" spans="2:20" x14ac:dyDescent="0.3">
      <c r="C49" s="3" t="s">
        <v>112</v>
      </c>
      <c r="D49" s="31">
        <f>Q41</f>
        <v>334.79391358131477</v>
      </c>
      <c r="E49" s="30">
        <f t="shared" si="33"/>
        <v>416.50103895980635</v>
      </c>
      <c r="F49" s="30">
        <f t="shared" si="33"/>
        <v>524.57229550901445</v>
      </c>
      <c r="G49" s="53"/>
      <c r="H49" s="53"/>
      <c r="I49" s="53"/>
      <c r="J49" s="53"/>
      <c r="K49" s="53"/>
      <c r="L49" s="53"/>
      <c r="M49" s="53"/>
      <c r="N49" s="53"/>
      <c r="O49" s="53"/>
      <c r="P49" s="53"/>
      <c r="Q49" s="41"/>
      <c r="R49" s="41"/>
      <c r="S49" s="41"/>
      <c r="T49" s="34"/>
    </row>
    <row r="50" spans="2:20" x14ac:dyDescent="0.3">
      <c r="C50" s="3" t="s">
        <v>160</v>
      </c>
      <c r="D50" s="31">
        <f>'Input Data'!B157</f>
        <v>49.159513013254994</v>
      </c>
      <c r="E50" s="30">
        <f>'Input Data'!C157</f>
        <v>41.01385740718149</v>
      </c>
      <c r="F50" s="30">
        <f>'Input Data'!D157</f>
        <v>39.522766281051517</v>
      </c>
      <c r="G50" s="53"/>
      <c r="H50" s="53"/>
      <c r="I50" s="53"/>
      <c r="J50" s="53"/>
      <c r="K50" s="53"/>
      <c r="L50" s="53"/>
      <c r="M50" s="53"/>
      <c r="N50" s="53"/>
      <c r="O50" s="53"/>
      <c r="P50" s="53"/>
      <c r="Q50" s="41"/>
      <c r="R50" s="41"/>
      <c r="S50" s="41"/>
      <c r="T50" s="34"/>
    </row>
    <row r="51" spans="2:20" x14ac:dyDescent="0.3">
      <c r="C51" s="3" t="s">
        <v>126</v>
      </c>
      <c r="D51" s="31">
        <f>D48-D$50-$D$45</f>
        <v>276.00405038954335</v>
      </c>
      <c r="E51" s="30">
        <f t="shared" ref="E51:F52" si="34">E48-E$50-$D$45</f>
        <v>253.75125583460431</v>
      </c>
      <c r="F51" s="30">
        <f t="shared" si="34"/>
        <v>247.93729119759041</v>
      </c>
      <c r="G51" s="53"/>
      <c r="H51" s="53"/>
      <c r="I51" s="53"/>
      <c r="J51" s="53"/>
      <c r="K51" s="53"/>
      <c r="L51" s="53"/>
      <c r="M51" s="53"/>
      <c r="N51" s="53"/>
      <c r="O51" s="53"/>
      <c r="P51" s="53"/>
      <c r="Q51" s="41"/>
      <c r="R51" s="41"/>
      <c r="S51" s="41"/>
      <c r="T51" s="34"/>
    </row>
    <row r="52" spans="2:20" x14ac:dyDescent="0.3">
      <c r="C52" s="3" t="s">
        <v>127</v>
      </c>
      <c r="D52" s="31">
        <f>D49-D$50-$D$45</f>
        <v>276.00405038954335</v>
      </c>
      <c r="E52" s="30">
        <f t="shared" si="34"/>
        <v>365.85683137410842</v>
      </c>
      <c r="F52" s="30">
        <f>F49-F$50-$D$45</f>
        <v>475.41917904944648</v>
      </c>
      <c r="G52" s="53"/>
      <c r="H52" s="53"/>
      <c r="I52" s="53"/>
      <c r="J52" s="53"/>
      <c r="K52" s="53"/>
      <c r="L52" s="53"/>
      <c r="M52" s="53"/>
      <c r="N52" s="53"/>
      <c r="O52" s="53"/>
      <c r="P52" s="53"/>
      <c r="Q52" s="41"/>
      <c r="R52" s="41"/>
      <c r="S52" s="41"/>
      <c r="T52" s="34"/>
    </row>
    <row r="53" spans="2:20" x14ac:dyDescent="0.3">
      <c r="C53" s="23"/>
      <c r="D53" s="33"/>
      <c r="E53" s="53"/>
      <c r="F53" s="53"/>
      <c r="G53" s="53"/>
      <c r="H53" s="53"/>
      <c r="I53" s="53"/>
      <c r="J53" s="53"/>
      <c r="K53" s="53"/>
      <c r="L53" s="53"/>
      <c r="M53" s="53"/>
      <c r="N53" s="53"/>
      <c r="O53" s="53"/>
      <c r="P53" s="53"/>
      <c r="Q53" s="41"/>
      <c r="R53" s="41"/>
      <c r="S53" s="41"/>
      <c r="T53" s="34"/>
    </row>
    <row r="54" spans="2:20" x14ac:dyDescent="0.3">
      <c r="B54" s="23" t="s">
        <v>117</v>
      </c>
      <c r="C54" s="23"/>
      <c r="D54" s="33"/>
      <c r="E54" s="53"/>
      <c r="F54" s="53"/>
      <c r="G54" s="53"/>
      <c r="H54" s="53"/>
      <c r="I54" s="53"/>
      <c r="J54" s="53"/>
      <c r="K54" s="53"/>
      <c r="L54" s="53"/>
      <c r="M54" s="53"/>
      <c r="N54" s="53"/>
      <c r="O54" s="53"/>
      <c r="P54" s="53"/>
      <c r="Q54" s="41"/>
      <c r="R54" s="41"/>
      <c r="S54" s="41"/>
      <c r="T54" s="34"/>
    </row>
    <row r="55" spans="2:20" x14ac:dyDescent="0.3">
      <c r="C55" s="23"/>
      <c r="D55" s="33"/>
      <c r="E55" s="53"/>
      <c r="F55" s="53"/>
      <c r="G55" s="53"/>
      <c r="H55" s="53"/>
      <c r="I55" s="53"/>
      <c r="J55" s="53"/>
      <c r="K55" s="53"/>
      <c r="L55" s="53"/>
      <c r="M55" s="53"/>
      <c r="N55" s="53"/>
      <c r="O55" s="53"/>
      <c r="P55" s="53"/>
      <c r="Q55" s="41"/>
      <c r="R55" s="41"/>
      <c r="S55" s="41"/>
      <c r="T55" s="34"/>
    </row>
    <row r="56" spans="2:20" x14ac:dyDescent="0.3">
      <c r="C56" s="3" t="s">
        <v>100</v>
      </c>
      <c r="D56" s="43">
        <f>'Input Data'!B84</f>
        <v>0.98599996489091446</v>
      </c>
      <c r="E56" s="53"/>
      <c r="F56" s="53"/>
      <c r="G56" s="53"/>
      <c r="H56" s="53"/>
      <c r="I56" s="53"/>
      <c r="J56" s="53"/>
      <c r="K56" s="53"/>
      <c r="L56" s="53"/>
      <c r="M56" s="53"/>
      <c r="N56" s="53"/>
      <c r="O56" s="53"/>
      <c r="P56" s="53"/>
      <c r="Q56" s="41"/>
      <c r="R56" s="41"/>
      <c r="S56" s="41"/>
      <c r="T56" s="34"/>
    </row>
    <row r="57" spans="2:20" x14ac:dyDescent="0.3">
      <c r="C57" s="3" t="s">
        <v>128</v>
      </c>
      <c r="D57" s="44">
        <f>'Input Data'!B182</f>
        <v>0.92436974789915971</v>
      </c>
      <c r="E57" s="53"/>
      <c r="F57" s="53"/>
      <c r="G57" s="53"/>
      <c r="H57" s="53"/>
      <c r="I57" s="53"/>
      <c r="J57" s="53"/>
      <c r="K57" s="53"/>
      <c r="L57" s="53"/>
      <c r="M57" s="53"/>
      <c r="N57" s="53"/>
      <c r="O57" s="53"/>
      <c r="P57" s="53"/>
      <c r="Q57" s="41"/>
      <c r="R57" s="41"/>
      <c r="S57" s="41"/>
      <c r="T57" s="34"/>
    </row>
    <row r="58" spans="2:20" x14ac:dyDescent="0.3">
      <c r="C58" s="3" t="s">
        <v>129</v>
      </c>
      <c r="D58" s="44">
        <f>'Input Data'!B206</f>
        <v>0.65829222011385191</v>
      </c>
      <c r="E58" s="53"/>
      <c r="F58" s="53"/>
      <c r="G58" s="53"/>
      <c r="H58" s="53"/>
      <c r="I58" s="53"/>
      <c r="J58" s="53"/>
      <c r="K58" s="53"/>
      <c r="L58" s="53"/>
      <c r="M58" s="53"/>
      <c r="N58" s="53"/>
      <c r="O58" s="53"/>
      <c r="P58" s="53"/>
      <c r="Q58" s="41"/>
      <c r="R58" s="41"/>
      <c r="S58" s="41"/>
      <c r="T58" s="34"/>
    </row>
    <row r="59" spans="2:20" x14ac:dyDescent="0.3">
      <c r="C59" s="23"/>
      <c r="D59" s="33"/>
      <c r="E59" s="53"/>
      <c r="F59" s="53"/>
      <c r="G59" s="53"/>
      <c r="H59" s="53"/>
      <c r="I59" s="53"/>
      <c r="J59" s="53"/>
      <c r="K59" s="53"/>
      <c r="L59" s="53"/>
      <c r="M59" s="53"/>
      <c r="N59" s="53"/>
      <c r="O59" s="53"/>
      <c r="P59" s="53"/>
      <c r="Q59" s="41"/>
      <c r="R59" s="41"/>
      <c r="S59" s="41"/>
      <c r="T59" s="34"/>
    </row>
    <row r="60" spans="2:20" x14ac:dyDescent="0.3">
      <c r="C60" s="3" t="s">
        <v>101</v>
      </c>
      <c r="D60" s="28" t="s">
        <v>165</v>
      </c>
      <c r="E60" s="53"/>
      <c r="F60" s="53"/>
      <c r="G60" s="53"/>
      <c r="H60" s="53"/>
      <c r="I60" s="53"/>
      <c r="J60" s="53"/>
      <c r="K60" s="53"/>
      <c r="L60" s="53"/>
      <c r="M60" s="53"/>
      <c r="N60" s="53"/>
      <c r="O60" s="53"/>
      <c r="P60" s="53"/>
      <c r="Q60" s="41"/>
      <c r="R60" s="41"/>
      <c r="S60" s="41"/>
      <c r="T60" s="34"/>
    </row>
    <row r="61" spans="2:20" x14ac:dyDescent="0.3">
      <c r="C61" s="3" t="s">
        <v>118</v>
      </c>
      <c r="D61" s="28" t="s">
        <v>90</v>
      </c>
      <c r="E61" s="53"/>
      <c r="F61" s="53"/>
      <c r="G61" s="53"/>
      <c r="H61" s="53"/>
      <c r="I61" s="53"/>
      <c r="J61" s="53"/>
      <c r="K61" s="53"/>
      <c r="L61" s="53"/>
      <c r="M61" s="53"/>
      <c r="N61" s="53"/>
      <c r="O61" s="53"/>
      <c r="P61" s="53"/>
      <c r="Q61" s="41"/>
      <c r="R61" s="41"/>
      <c r="S61" s="41"/>
      <c r="T61" s="34"/>
    </row>
    <row r="62" spans="2:20" x14ac:dyDescent="0.3">
      <c r="C62" s="3" t="s">
        <v>130</v>
      </c>
      <c r="D62" s="31">
        <f>F51/D$56/D$57/D$58</f>
        <v>413.23824297619495</v>
      </c>
      <c r="E62" s="53"/>
      <c r="F62" s="53"/>
      <c r="G62" s="53"/>
      <c r="H62" s="53"/>
      <c r="I62" s="53"/>
      <c r="J62" s="53"/>
      <c r="K62" s="53"/>
      <c r="L62" s="53"/>
      <c r="M62" s="53"/>
      <c r="N62" s="53"/>
      <c r="O62" s="53"/>
      <c r="P62" s="53"/>
      <c r="Q62" s="41"/>
      <c r="R62" s="41"/>
      <c r="S62" s="41"/>
      <c r="T62" s="34"/>
    </row>
    <row r="63" spans="2:20" x14ac:dyDescent="0.3">
      <c r="C63" s="3" t="s">
        <v>131</v>
      </c>
      <c r="D63" s="31">
        <f>F52/D$56/D$57/D$58</f>
        <v>792.3833695150397</v>
      </c>
      <c r="E63" s="53"/>
      <c r="F63" s="53"/>
      <c r="G63" s="53"/>
      <c r="H63" s="53"/>
      <c r="I63" s="53"/>
      <c r="J63" s="53"/>
      <c r="K63" s="53"/>
      <c r="L63" s="53"/>
      <c r="M63" s="53"/>
      <c r="N63" s="53"/>
      <c r="O63" s="53"/>
      <c r="P63" s="53"/>
      <c r="Q63" s="41"/>
      <c r="R63" s="41"/>
      <c r="S63" s="41"/>
      <c r="T63" s="34"/>
    </row>
    <row r="64" spans="2:20" ht="14.5" x14ac:dyDescent="0.35">
      <c r="C64" s="3" t="s">
        <v>31</v>
      </c>
      <c r="D64" s="31">
        <f>D63-D62</f>
        <v>379.14512653884475</v>
      </c>
      <c r="E64" s="60" t="s">
        <v>174</v>
      </c>
      <c r="F64" s="53"/>
      <c r="G64" s="53"/>
      <c r="H64" s="53"/>
      <c r="I64" s="53"/>
      <c r="J64" s="53"/>
      <c r="K64" s="53"/>
      <c r="L64" s="53"/>
      <c r="M64" s="53"/>
      <c r="N64" s="53"/>
      <c r="O64" s="53"/>
      <c r="P64" s="53"/>
      <c r="Q64" s="41"/>
      <c r="R64" s="41"/>
      <c r="S64" s="41"/>
      <c r="T64" s="34"/>
    </row>
    <row r="65" spans="2:20" x14ac:dyDescent="0.3">
      <c r="C65" s="23"/>
      <c r="D65" s="33"/>
      <c r="E65" s="53"/>
      <c r="F65" s="53"/>
      <c r="G65" s="53"/>
      <c r="H65" s="53"/>
      <c r="I65" s="53"/>
      <c r="J65" s="53"/>
      <c r="K65" s="53"/>
      <c r="L65" s="53"/>
      <c r="M65" s="53"/>
      <c r="N65" s="53"/>
      <c r="O65" s="53"/>
      <c r="P65" s="53"/>
      <c r="Q65" s="41"/>
      <c r="R65" s="41"/>
      <c r="S65" s="41"/>
      <c r="T65" s="34"/>
    </row>
    <row r="66" spans="2:20" x14ac:dyDescent="0.3">
      <c r="B66" s="23" t="s">
        <v>119</v>
      </c>
      <c r="C66" s="23"/>
      <c r="D66" s="33"/>
      <c r="E66" s="53"/>
      <c r="F66" s="53"/>
      <c r="G66" s="53"/>
      <c r="H66" s="53"/>
      <c r="I66" s="53"/>
      <c r="J66" s="53"/>
      <c r="K66" s="53"/>
      <c r="L66" s="53"/>
      <c r="M66" s="53"/>
      <c r="N66" s="53"/>
      <c r="O66" s="53"/>
      <c r="P66" s="53"/>
      <c r="Q66" s="41"/>
      <c r="R66" s="41"/>
      <c r="S66" s="41"/>
      <c r="T66" s="34"/>
    </row>
    <row r="67" spans="2:20" x14ac:dyDescent="0.3">
      <c r="B67" s="23" t="s">
        <v>175</v>
      </c>
      <c r="C67" s="23"/>
      <c r="D67" s="33"/>
      <c r="E67" s="53"/>
      <c r="F67" s="53"/>
      <c r="G67" s="53"/>
      <c r="H67" s="53"/>
      <c r="I67" s="53"/>
      <c r="J67" s="53"/>
      <c r="K67" s="53"/>
      <c r="L67" s="53"/>
      <c r="M67" s="53"/>
      <c r="N67" s="53"/>
      <c r="O67" s="53"/>
      <c r="P67" s="53"/>
      <c r="Q67" s="41"/>
      <c r="R67" s="41"/>
      <c r="S67" s="41"/>
      <c r="T67" s="34"/>
    </row>
    <row r="68" spans="2:20" x14ac:dyDescent="0.3">
      <c r="B68" s="23"/>
      <c r="C68" s="23"/>
      <c r="D68" s="33"/>
      <c r="E68" s="53"/>
      <c r="F68" s="53"/>
      <c r="G68" s="53"/>
      <c r="H68" s="53"/>
      <c r="I68" s="53"/>
      <c r="J68" s="53"/>
      <c r="K68" s="53"/>
      <c r="L68" s="53"/>
      <c r="M68" s="53"/>
      <c r="N68" s="53"/>
      <c r="O68" s="53"/>
      <c r="P68" s="53"/>
      <c r="Q68" s="41"/>
      <c r="R68" s="41"/>
      <c r="S68" s="41"/>
      <c r="T68" s="34"/>
    </row>
    <row r="69" spans="2:20" x14ac:dyDescent="0.3">
      <c r="C69" s="36"/>
      <c r="D69" s="29" t="str">
        <f>D61</f>
        <v>2024/25</v>
      </c>
      <c r="E69" s="53"/>
      <c r="F69" s="53"/>
      <c r="G69" s="53"/>
      <c r="H69" s="53"/>
      <c r="I69" s="53"/>
      <c r="J69" s="53"/>
      <c r="K69" s="53"/>
      <c r="L69" s="53"/>
      <c r="M69" s="53"/>
      <c r="N69" s="53"/>
      <c r="O69" s="53"/>
      <c r="P69" s="53"/>
      <c r="Q69" s="41"/>
      <c r="R69" s="41"/>
      <c r="S69" s="41"/>
      <c r="T69" s="34"/>
    </row>
    <row r="70" spans="2:20" x14ac:dyDescent="0.3">
      <c r="C70" s="25" t="s">
        <v>132</v>
      </c>
      <c r="D70" s="31">
        <f>MAX(D62:D63)</f>
        <v>792.3833695150397</v>
      </c>
    </row>
    <row r="72" spans="2:20" ht="14.5" x14ac:dyDescent="0.35">
      <c r="B72" s="76" t="s">
        <v>209</v>
      </c>
    </row>
  </sheetData>
  <phoneticPr fontId="15" type="noConversion"/>
  <hyperlinks>
    <hyperlink ref="B72" location="Contents!A1" display="Link to Contents page" xr:uid="{4601A449-EA74-4768-914F-507A3CCB8798}"/>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3D976-B7F3-46EE-BDC3-D92907E814A7}">
  <dimension ref="A1:V72"/>
  <sheetViews>
    <sheetView zoomScale="80" zoomScaleNormal="80" workbookViewId="0"/>
  </sheetViews>
  <sheetFormatPr defaultColWidth="9.08984375" defaultRowHeight="14" x14ac:dyDescent="0.3"/>
  <cols>
    <col min="1" max="1" width="6.26953125" style="24" customWidth="1"/>
    <col min="2" max="2" width="5.08984375" style="24" customWidth="1"/>
    <col min="3" max="3" width="82.08984375" style="24" customWidth="1"/>
    <col min="4" max="19" width="10.81640625" style="24" customWidth="1"/>
    <col min="20" max="20" width="9.90625" style="24" bestFit="1" customWidth="1"/>
    <col min="21" max="16384" width="9.08984375" style="24"/>
  </cols>
  <sheetData>
    <row r="1" spans="1:22" x14ac:dyDescent="0.3">
      <c r="A1" s="23" t="s">
        <v>116</v>
      </c>
    </row>
    <row r="2" spans="1:22" x14ac:dyDescent="0.3">
      <c r="A2" s="23" t="s">
        <v>161</v>
      </c>
    </row>
    <row r="3" spans="1:22" x14ac:dyDescent="0.3">
      <c r="A3" s="23"/>
    </row>
    <row r="4" spans="1:22" x14ac:dyDescent="0.3">
      <c r="B4" s="23" t="s">
        <v>105</v>
      </c>
    </row>
    <row r="6" spans="1:22" x14ac:dyDescent="0.3">
      <c r="C6" s="25" t="s">
        <v>121</v>
      </c>
      <c r="D6" s="26">
        <f>'Input Data'!B239</f>
        <v>5.5872279685214975E-3</v>
      </c>
    </row>
    <row r="8" spans="1:22" x14ac:dyDescent="0.3">
      <c r="C8" s="27"/>
      <c r="D8" s="28" t="s">
        <v>76</v>
      </c>
      <c r="E8" s="28" t="s">
        <v>77</v>
      </c>
      <c r="F8" s="28" t="s">
        <v>78</v>
      </c>
      <c r="G8" s="28" t="s">
        <v>79</v>
      </c>
      <c r="H8" s="28" t="s">
        <v>80</v>
      </c>
      <c r="I8" s="28" t="s">
        <v>81</v>
      </c>
      <c r="J8" s="28" t="s">
        <v>82</v>
      </c>
      <c r="K8" s="28" t="s">
        <v>83</v>
      </c>
      <c r="L8" s="28" t="s">
        <v>84</v>
      </c>
      <c r="M8" s="28" t="s">
        <v>85</v>
      </c>
      <c r="N8" s="28" t="s">
        <v>86</v>
      </c>
      <c r="O8" s="28" t="s">
        <v>87</v>
      </c>
      <c r="P8" s="28" t="s">
        <v>88</v>
      </c>
      <c r="Q8" s="28" t="s">
        <v>89</v>
      </c>
      <c r="R8" s="28" t="s">
        <v>90</v>
      </c>
      <c r="S8" s="28" t="s">
        <v>165</v>
      </c>
    </row>
    <row r="9" spans="1:22" x14ac:dyDescent="0.3">
      <c r="C9" s="25" t="s">
        <v>27</v>
      </c>
      <c r="D9" s="29">
        <f>'Input Data'!B25</f>
        <v>14833.495031895302</v>
      </c>
      <c r="E9" s="30">
        <f>'Input Data'!C25</f>
        <v>13694.251069650325</v>
      </c>
      <c r="F9" s="30">
        <f>'Input Data'!D25</f>
        <v>13355.152846596415</v>
      </c>
      <c r="G9" s="30">
        <f>'Input Data'!E25</f>
        <v>13014.196237454369</v>
      </c>
      <c r="H9" s="30">
        <f>'Input Data'!F25</f>
        <v>12575.359187459842</v>
      </c>
      <c r="I9" s="30">
        <f>'Input Data'!G25</f>
        <v>11697.653984327028</v>
      </c>
      <c r="J9" s="30">
        <f>'Input Data'!H25</f>
        <v>11125.048864426844</v>
      </c>
      <c r="K9" s="30">
        <f>'Input Data'!I25</f>
        <v>10761.790127017994</v>
      </c>
      <c r="L9" s="30">
        <f>'Input Data'!J25</f>
        <v>10579.213775067381</v>
      </c>
      <c r="M9" s="30">
        <f>'Input Data'!K25</f>
        <v>10892.221033662645</v>
      </c>
      <c r="N9" s="30">
        <f>'Input Data'!L25</f>
        <v>11545.531867008051</v>
      </c>
      <c r="O9" s="30">
        <f>'Input Data'!M25</f>
        <v>11986.001866248936</v>
      </c>
      <c r="P9" s="30">
        <f>'Input Data'!N25</f>
        <v>12630.558022169962</v>
      </c>
      <c r="Q9" s="31">
        <f>'Input Data'!O25</f>
        <v>12755.179105347668</v>
      </c>
      <c r="R9" s="31">
        <f>'Input Data'!P25</f>
        <v>12790.43200443513</v>
      </c>
      <c r="S9" s="31">
        <f>'Input Data'!Q25</f>
        <v>12812.514184026977</v>
      </c>
      <c r="U9" s="32"/>
    </row>
    <row r="10" spans="1:22" x14ac:dyDescent="0.3">
      <c r="C10" s="25" t="s">
        <v>26</v>
      </c>
      <c r="D10" s="29">
        <f>D9</f>
        <v>14833.495031895302</v>
      </c>
      <c r="E10" s="30">
        <f t="shared" ref="E10:O10" si="0">E9</f>
        <v>13694.251069650325</v>
      </c>
      <c r="F10" s="30">
        <f t="shared" si="0"/>
        <v>13355.152846596415</v>
      </c>
      <c r="G10" s="30">
        <f t="shared" si="0"/>
        <v>13014.196237454369</v>
      </c>
      <c r="H10" s="30">
        <f t="shared" si="0"/>
        <v>12575.359187459842</v>
      </c>
      <c r="I10" s="30">
        <f t="shared" si="0"/>
        <v>11697.653984327028</v>
      </c>
      <c r="J10" s="30">
        <f t="shared" si="0"/>
        <v>11125.048864426844</v>
      </c>
      <c r="K10" s="30">
        <f t="shared" si="0"/>
        <v>10761.790127017994</v>
      </c>
      <c r="L10" s="30">
        <f t="shared" si="0"/>
        <v>10579.213775067381</v>
      </c>
      <c r="M10" s="30">
        <f t="shared" si="0"/>
        <v>10892.221033662645</v>
      </c>
      <c r="N10" s="30">
        <f t="shared" si="0"/>
        <v>11545.531867008051</v>
      </c>
      <c r="O10" s="30">
        <f t="shared" si="0"/>
        <v>11986.001866248936</v>
      </c>
      <c r="P10" s="30">
        <f t="shared" ref="P10" si="1">P9</f>
        <v>12630.558022169962</v>
      </c>
      <c r="Q10" s="31">
        <f>'Input Data'!B285</f>
        <v>12338.53200481286</v>
      </c>
      <c r="R10" s="31">
        <f>'Input Data'!C285</f>
        <v>12012.807617804408</v>
      </c>
      <c r="S10" s="31"/>
      <c r="U10" s="32"/>
    </row>
    <row r="11" spans="1:22" x14ac:dyDescent="0.3">
      <c r="C11" s="3" t="s">
        <v>28</v>
      </c>
      <c r="D11" s="29"/>
      <c r="E11" s="30"/>
      <c r="F11" s="30"/>
      <c r="G11" s="30"/>
      <c r="H11" s="30"/>
      <c r="I11" s="30"/>
      <c r="J11" s="30"/>
      <c r="K11" s="30"/>
      <c r="L11" s="30"/>
      <c r="M11" s="30"/>
      <c r="N11" s="30"/>
      <c r="O11" s="30"/>
      <c r="P11" s="30"/>
      <c r="Q11" s="31">
        <f>Q10-Q9</f>
        <v>-416.64710053480849</v>
      </c>
      <c r="R11" s="31">
        <f>R10-R9</f>
        <v>-777.62438663072135</v>
      </c>
      <c r="S11" s="31"/>
      <c r="U11" s="32"/>
    </row>
    <row r="12" spans="1:22" x14ac:dyDescent="0.3">
      <c r="D12" s="33"/>
      <c r="E12" s="34"/>
      <c r="F12" s="34"/>
      <c r="G12" s="34"/>
      <c r="H12" s="34"/>
      <c r="I12" s="34"/>
      <c r="J12" s="34"/>
      <c r="K12" s="34"/>
      <c r="L12" s="34"/>
      <c r="M12" s="34"/>
      <c r="N12" s="34"/>
      <c r="O12" s="34"/>
      <c r="P12" s="34"/>
      <c r="Q12" s="35"/>
      <c r="R12" s="35"/>
      <c r="S12" s="35"/>
    </row>
    <row r="13" spans="1:22" x14ac:dyDescent="0.3">
      <c r="B13" s="23" t="s">
        <v>133</v>
      </c>
      <c r="D13" s="33"/>
      <c r="E13" s="34"/>
      <c r="F13" s="34"/>
      <c r="G13" s="34"/>
      <c r="H13" s="34"/>
      <c r="I13" s="34"/>
      <c r="J13" s="34"/>
      <c r="K13" s="34"/>
      <c r="L13" s="34"/>
      <c r="M13" s="34"/>
      <c r="N13" s="34"/>
      <c r="O13" s="34"/>
      <c r="P13" s="34"/>
      <c r="Q13" s="35"/>
      <c r="R13" s="35"/>
      <c r="S13" s="35"/>
    </row>
    <row r="14" spans="1:22" x14ac:dyDescent="0.3">
      <c r="B14" s="23" t="s">
        <v>113</v>
      </c>
      <c r="U14" s="32"/>
      <c r="V14" s="32"/>
    </row>
    <row r="15" spans="1:22" x14ac:dyDescent="0.3">
      <c r="B15" s="23"/>
      <c r="U15" s="32"/>
      <c r="V15" s="32"/>
    </row>
    <row r="16" spans="1:22" x14ac:dyDescent="0.3">
      <c r="C16" s="27"/>
      <c r="D16" s="36" t="s">
        <v>76</v>
      </c>
      <c r="E16" s="36" t="s">
        <v>77</v>
      </c>
      <c r="F16" s="36" t="s">
        <v>78</v>
      </c>
      <c r="G16" s="36" t="s">
        <v>79</v>
      </c>
      <c r="H16" s="36" t="s">
        <v>80</v>
      </c>
      <c r="I16" s="36" t="s">
        <v>81</v>
      </c>
      <c r="J16" s="36" t="s">
        <v>82</v>
      </c>
      <c r="K16" s="36" t="s">
        <v>83</v>
      </c>
      <c r="L16" s="36" t="s">
        <v>84</v>
      </c>
      <c r="M16" s="36" t="s">
        <v>85</v>
      </c>
      <c r="N16" s="36" t="s">
        <v>86</v>
      </c>
      <c r="O16" s="36" t="s">
        <v>87</v>
      </c>
      <c r="P16" s="28" t="s">
        <v>88</v>
      </c>
      <c r="Q16" s="28" t="s">
        <v>89</v>
      </c>
      <c r="R16" s="28" t="s">
        <v>90</v>
      </c>
      <c r="S16" s="28" t="s">
        <v>165</v>
      </c>
    </row>
    <row r="17" spans="2:20" x14ac:dyDescent="0.3">
      <c r="C17" s="3" t="s">
        <v>106</v>
      </c>
      <c r="D17" s="37"/>
      <c r="E17" s="30">
        <f>E21+E24</f>
        <v>1600.2301476613534</v>
      </c>
      <c r="F17" s="30">
        <f t="shared" ref="F17:O18" si="2">F21+F24</f>
        <v>1376.5414545997908</v>
      </c>
      <c r="G17" s="30">
        <f t="shared" si="2"/>
        <v>1348.2921289309684</v>
      </c>
      <c r="H17" s="30">
        <f t="shared" si="2"/>
        <v>1419.8843878663286</v>
      </c>
      <c r="I17" s="30">
        <f t="shared" si="2"/>
        <v>1453.8641026898351</v>
      </c>
      <c r="J17" s="30">
        <f t="shared" si="2"/>
        <v>1299.4866955965645</v>
      </c>
      <c r="K17" s="30">
        <f t="shared" si="2"/>
        <v>1312.4843545516733</v>
      </c>
      <c r="L17" s="30">
        <f t="shared" si="2"/>
        <v>1138.7637133790247</v>
      </c>
      <c r="M17" s="30">
        <f t="shared" si="2"/>
        <v>1030.2560422784968</v>
      </c>
      <c r="N17" s="30">
        <f t="shared" si="2"/>
        <v>879.94059850038718</v>
      </c>
      <c r="O17" s="30">
        <f t="shared" si="2"/>
        <v>969.66350474306046</v>
      </c>
      <c r="P17" s="30">
        <f t="shared" ref="P17:Q17" si="3">P21+P24</f>
        <v>1241.2075842310787</v>
      </c>
      <c r="Q17" s="31">
        <f t="shared" si="3"/>
        <v>1299.1891084895019</v>
      </c>
      <c r="R17" s="31">
        <f t="shared" ref="R17:S17" si="4">R21+R24</f>
        <v>1275.5589917082518</v>
      </c>
      <c r="S17" s="31">
        <f t="shared" si="4"/>
        <v>1267.4224500513192</v>
      </c>
    </row>
    <row r="18" spans="2:20" x14ac:dyDescent="0.3">
      <c r="C18" s="3" t="s">
        <v>110</v>
      </c>
      <c r="D18" s="37"/>
      <c r="E18" s="30">
        <f>E22+E25</f>
        <v>1600.2301476613534</v>
      </c>
      <c r="F18" s="30">
        <f t="shared" si="2"/>
        <v>1376.5414545997908</v>
      </c>
      <c r="G18" s="30">
        <f t="shared" si="2"/>
        <v>1348.2921289309684</v>
      </c>
      <c r="H18" s="30">
        <f t="shared" si="2"/>
        <v>1419.8843878663286</v>
      </c>
      <c r="I18" s="30">
        <f t="shared" si="2"/>
        <v>1453.8641026898351</v>
      </c>
      <c r="J18" s="30">
        <f t="shared" si="2"/>
        <v>1299.4866955965645</v>
      </c>
      <c r="K18" s="30">
        <f t="shared" si="2"/>
        <v>1312.4843545516733</v>
      </c>
      <c r="L18" s="30">
        <f t="shared" si="2"/>
        <v>1138.7637133790247</v>
      </c>
      <c r="M18" s="30">
        <f t="shared" si="2"/>
        <v>1030.2560422784968</v>
      </c>
      <c r="N18" s="30">
        <f t="shared" si="2"/>
        <v>879.94059850038718</v>
      </c>
      <c r="O18" s="30">
        <f t="shared" si="2"/>
        <v>969.66350474306046</v>
      </c>
      <c r="P18" s="30">
        <f t="shared" ref="P18:Q18" si="5">P22+P25</f>
        <v>1241.2075842310787</v>
      </c>
      <c r="Q18" s="31">
        <f t="shared" si="5"/>
        <v>1299.1891084895019</v>
      </c>
      <c r="R18" s="31">
        <f t="shared" ref="R18:S18" si="6">R22+R25</f>
        <v>1233.8929397408963</v>
      </c>
      <c r="S18" s="31">
        <f t="shared" si="6"/>
        <v>1190.366522231101</v>
      </c>
    </row>
    <row r="19" spans="2:20" x14ac:dyDescent="0.3">
      <c r="C19" s="3" t="s">
        <v>149</v>
      </c>
      <c r="D19" s="38"/>
      <c r="E19" s="39"/>
      <c r="F19" s="39"/>
      <c r="G19" s="39"/>
      <c r="H19" s="39"/>
      <c r="I19" s="39"/>
      <c r="J19" s="39"/>
      <c r="K19" s="39"/>
      <c r="L19" s="39"/>
      <c r="M19" s="39"/>
      <c r="N19" s="39"/>
      <c r="O19" s="39"/>
      <c r="P19" s="39"/>
      <c r="Q19" s="31">
        <f t="shared" ref="Q19" si="7">Q18-Q17</f>
        <v>0</v>
      </c>
      <c r="R19" s="31">
        <f t="shared" ref="R19:S19" si="8">R18-R17</f>
        <v>-41.666051967355543</v>
      </c>
      <c r="S19" s="31">
        <f t="shared" si="8"/>
        <v>-77.05592782021813</v>
      </c>
    </row>
    <row r="20" spans="2:20" x14ac:dyDescent="0.3">
      <c r="C20" s="25" t="s">
        <v>24</v>
      </c>
      <c r="D20" s="26"/>
      <c r="E20" s="45">
        <f>'Input Data'!B51</f>
        <v>7.1324627491952258E-2</v>
      </c>
      <c r="F20" s="45">
        <f>'Input Data'!C51</f>
        <v>6.8568935779117213E-2</v>
      </c>
      <c r="G20" s="45">
        <f>'Input Data'!D51</f>
        <v>7.1789460951179551E-2</v>
      </c>
      <c r="H20" s="45">
        <f>'Input Data'!E51</f>
        <v>7.866751762098266E-2</v>
      </c>
      <c r="I20" s="45">
        <f>'Input Data'!F51</f>
        <v>9.0746858630121607E-2</v>
      </c>
      <c r="J20" s="45">
        <f>'Input Data'!G51</f>
        <v>8.5498974095325475E-2</v>
      </c>
      <c r="K20" s="45">
        <f>'Input Data'!H51</f>
        <v>9.4376806020597392E-2</v>
      </c>
      <c r="L20" s="45">
        <f>'Input Data'!I51</f>
        <v>8.6988038314173538E-2</v>
      </c>
      <c r="M20" s="45">
        <f>'Input Data'!J51</f>
        <v>8.0548314211286207E-2</v>
      </c>
      <c r="N20" s="45">
        <f>'Input Data'!K51</f>
        <v>6.5037761980890202E-2</v>
      </c>
      <c r="O20" s="45">
        <f>'Input Data'!L51</f>
        <v>6.7501317316807641E-2</v>
      </c>
      <c r="P20" s="45">
        <f>'Input Data'!M51</f>
        <v>8.6989729380597888E-2</v>
      </c>
      <c r="Q20" s="46">
        <f>'Input Data'!N51</f>
        <v>8.5659357568078978E-2</v>
      </c>
      <c r="R20" s="46">
        <f>'Input Data'!O51</f>
        <v>8.2966212609373424E-2</v>
      </c>
      <c r="S20" s="46">
        <f>'Input Data'!P51</f>
        <v>8.2053593091653984E-2</v>
      </c>
    </row>
    <row r="21" spans="2:20" x14ac:dyDescent="0.3">
      <c r="C21" s="3" t="s">
        <v>150</v>
      </c>
      <c r="D21" s="37"/>
      <c r="E21" s="30">
        <f>E$20*D9</f>
        <v>1057.9935075536569</v>
      </c>
      <c r="F21" s="30">
        <f t="shared" ref="F21:Q21" si="9">F20*E9</f>
        <v>939.00022213796035</v>
      </c>
      <c r="G21" s="30">
        <f t="shared" si="9"/>
        <v>958.75922377776772</v>
      </c>
      <c r="H21" s="30">
        <f t="shared" si="9"/>
        <v>1023.7945118328678</v>
      </c>
      <c r="I21" s="30">
        <f t="shared" si="9"/>
        <v>1141.1743424074193</v>
      </c>
      <c r="J21" s="30">
        <f t="shared" si="9"/>
        <v>1000.1374149820574</v>
      </c>
      <c r="K21" s="30">
        <f t="shared" si="9"/>
        <v>1049.9465786476796</v>
      </c>
      <c r="L21" s="30">
        <f t="shared" si="9"/>
        <v>936.1470118981357</v>
      </c>
      <c r="M21" s="30">
        <f t="shared" si="9"/>
        <v>852.13783526249472</v>
      </c>
      <c r="N21" s="30">
        <f t="shared" si="9"/>
        <v>708.40567903059696</v>
      </c>
      <c r="O21" s="30">
        <f t="shared" si="9"/>
        <v>779.33861014622494</v>
      </c>
      <c r="P21" s="30">
        <f t="shared" si="9"/>
        <v>1042.6590587003361</v>
      </c>
      <c r="Q21" s="31">
        <f t="shared" si="9"/>
        <v>1081.9254859054251</v>
      </c>
      <c r="R21" s="31">
        <f t="shared" ref="R21" si="10">R20*Q9</f>
        <v>1058.2489015249121</v>
      </c>
      <c r="S21" s="31">
        <f t="shared" ref="S21" si="11">S20*R9</f>
        <v>1049.5009031583884</v>
      </c>
    </row>
    <row r="22" spans="2:20" x14ac:dyDescent="0.3">
      <c r="C22" s="3" t="s">
        <v>151</v>
      </c>
      <c r="D22" s="37"/>
      <c r="E22" s="30">
        <f>E$20*D10</f>
        <v>1057.9935075536569</v>
      </c>
      <c r="F22" s="30">
        <f t="shared" ref="F22:Q22" si="12">F$20*E10</f>
        <v>939.00022213796035</v>
      </c>
      <c r="G22" s="30">
        <f t="shared" si="12"/>
        <v>958.75922377776772</v>
      </c>
      <c r="H22" s="30">
        <f t="shared" si="12"/>
        <v>1023.7945118328678</v>
      </c>
      <c r="I22" s="30">
        <f t="shared" si="12"/>
        <v>1141.1743424074193</v>
      </c>
      <c r="J22" s="30">
        <f t="shared" si="12"/>
        <v>1000.1374149820574</v>
      </c>
      <c r="K22" s="30">
        <f t="shared" si="12"/>
        <v>1049.9465786476796</v>
      </c>
      <c r="L22" s="30">
        <f t="shared" si="12"/>
        <v>936.1470118981357</v>
      </c>
      <c r="M22" s="30">
        <f t="shared" si="12"/>
        <v>852.13783526249472</v>
      </c>
      <c r="N22" s="30">
        <f t="shared" si="12"/>
        <v>708.40567903059696</v>
      </c>
      <c r="O22" s="30">
        <f t="shared" si="12"/>
        <v>779.33861014622494</v>
      </c>
      <c r="P22" s="30">
        <f t="shared" si="12"/>
        <v>1042.6590587003361</v>
      </c>
      <c r="Q22" s="31">
        <f t="shared" si="12"/>
        <v>1081.9254859054251</v>
      </c>
      <c r="R22" s="31">
        <f t="shared" ref="R22" si="13">R$20*Q10</f>
        <v>1023.6812695988623</v>
      </c>
      <c r="S22" s="31">
        <f t="shared" ref="S22" si="14">S$20*R10</f>
        <v>985.69402815964418</v>
      </c>
      <c r="T22" s="40"/>
    </row>
    <row r="23" spans="2:20" x14ac:dyDescent="0.3">
      <c r="C23" s="25" t="s">
        <v>29</v>
      </c>
      <c r="D23" s="26"/>
      <c r="E23" s="45">
        <f>'Input Data'!B76</f>
        <v>3.6554880622656202E-2</v>
      </c>
      <c r="F23" s="45">
        <f>'Input Data'!C76</f>
        <v>3.1950723718767254E-2</v>
      </c>
      <c r="G23" s="45">
        <f>'Input Data'!D76</f>
        <v>2.9167236768276587E-2</v>
      </c>
      <c r="H23" s="45">
        <f>'Input Data'!E76</f>
        <v>3.0435216190572639E-2</v>
      </c>
      <c r="I23" s="45">
        <f>'Input Data'!F76</f>
        <v>2.4865274670979605E-2</v>
      </c>
      <c r="J23" s="45">
        <f>'Input Data'!G76</f>
        <v>2.5590539865137645E-2</v>
      </c>
      <c r="K23" s="45">
        <f>'Input Data'!H76</f>
        <v>2.359879755166536E-2</v>
      </c>
      <c r="L23" s="45">
        <f>'Input Data'!I76</f>
        <v>1.8827416172353149E-2</v>
      </c>
      <c r="M23" s="45">
        <f>'Input Data'!J76</f>
        <v>1.6836620452436949E-2</v>
      </c>
      <c r="N23" s="45">
        <f>'Input Data'!K76</f>
        <v>1.5748387674071052E-2</v>
      </c>
      <c r="O23" s="45">
        <f>'Input Data'!L76</f>
        <v>1.6484722989739315E-2</v>
      </c>
      <c r="P23" s="45">
        <f>'Input Data'!M76</f>
        <v>1.6565033757405801E-2</v>
      </c>
      <c r="Q23" s="46">
        <f>'Input Data'!N76</f>
        <v>1.7201427063057842E-2</v>
      </c>
      <c r="R23" s="46">
        <f>'Input Data'!O76</f>
        <v>1.7037008135168525E-2</v>
      </c>
      <c r="S23" s="46">
        <f>'Input Data'!P76</f>
        <v>1.70378566429473E-2</v>
      </c>
    </row>
    <row r="24" spans="2:20" x14ac:dyDescent="0.3">
      <c r="C24" s="3" t="s">
        <v>152</v>
      </c>
      <c r="D24" s="37"/>
      <c r="E24" s="30">
        <f>E$23*D9</f>
        <v>542.23664010769664</v>
      </c>
      <c r="F24" s="30">
        <f t="shared" ref="F24:Q24" si="15">F23*E9</f>
        <v>437.54123246183048</v>
      </c>
      <c r="G24" s="30">
        <f t="shared" si="15"/>
        <v>389.53290515320066</v>
      </c>
      <c r="H24" s="30">
        <f t="shared" si="15"/>
        <v>396.08987603346071</v>
      </c>
      <c r="I24" s="30">
        <f t="shared" si="15"/>
        <v>312.68976028241588</v>
      </c>
      <c r="J24" s="30">
        <f t="shared" si="15"/>
        <v>299.34928061450699</v>
      </c>
      <c r="K24" s="30">
        <f t="shared" si="15"/>
        <v>262.53777590399369</v>
      </c>
      <c r="L24" s="30">
        <f t="shared" si="15"/>
        <v>202.61670148088902</v>
      </c>
      <c r="M24" s="30">
        <f t="shared" si="15"/>
        <v>178.11820701600217</v>
      </c>
      <c r="N24" s="30">
        <f t="shared" si="15"/>
        <v>171.53491946979025</v>
      </c>
      <c r="O24" s="30">
        <f t="shared" si="15"/>
        <v>190.32489459683549</v>
      </c>
      <c r="P24" s="30">
        <f t="shared" si="15"/>
        <v>198.54852553074255</v>
      </c>
      <c r="Q24" s="31">
        <f t="shared" si="15"/>
        <v>217.26362258407673</v>
      </c>
      <c r="R24" s="31">
        <f t="shared" ref="R24" si="16">R23*Q9</f>
        <v>217.31009018333981</v>
      </c>
      <c r="S24" s="31">
        <f t="shared" ref="S24" si="17">S23*R9</f>
        <v>217.92154689293082</v>
      </c>
    </row>
    <row r="25" spans="2:20" x14ac:dyDescent="0.3">
      <c r="C25" s="3" t="s">
        <v>153</v>
      </c>
      <c r="D25" s="37"/>
      <c r="E25" s="30">
        <f>E$23*D10</f>
        <v>542.23664010769664</v>
      </c>
      <c r="F25" s="30">
        <f t="shared" ref="F25:Q25" si="18">F$23*E10</f>
        <v>437.54123246183048</v>
      </c>
      <c r="G25" s="30">
        <f t="shared" si="18"/>
        <v>389.53290515320066</v>
      </c>
      <c r="H25" s="30">
        <f t="shared" si="18"/>
        <v>396.08987603346071</v>
      </c>
      <c r="I25" s="30">
        <f t="shared" si="18"/>
        <v>312.68976028241588</v>
      </c>
      <c r="J25" s="30">
        <f t="shared" si="18"/>
        <v>299.34928061450699</v>
      </c>
      <c r="K25" s="30">
        <f t="shared" si="18"/>
        <v>262.53777590399369</v>
      </c>
      <c r="L25" s="30">
        <f t="shared" si="18"/>
        <v>202.61670148088902</v>
      </c>
      <c r="M25" s="30">
        <f t="shared" si="18"/>
        <v>178.11820701600217</v>
      </c>
      <c r="N25" s="30">
        <f t="shared" si="18"/>
        <v>171.53491946979025</v>
      </c>
      <c r="O25" s="30">
        <f t="shared" si="18"/>
        <v>190.32489459683549</v>
      </c>
      <c r="P25" s="30">
        <f t="shared" si="18"/>
        <v>198.54852553074255</v>
      </c>
      <c r="Q25" s="31">
        <f t="shared" si="18"/>
        <v>217.26362258407673</v>
      </c>
      <c r="R25" s="31">
        <f t="shared" ref="R25" si="19">R$23*Q10</f>
        <v>210.21167014203391</v>
      </c>
      <c r="S25" s="31">
        <f t="shared" ref="S25" si="20">S$23*R10</f>
        <v>204.67249407145678</v>
      </c>
    </row>
    <row r="26" spans="2:20" x14ac:dyDescent="0.3">
      <c r="D26" s="33"/>
      <c r="E26" s="34"/>
      <c r="F26" s="34"/>
      <c r="G26" s="34"/>
      <c r="H26" s="34"/>
      <c r="I26" s="34"/>
      <c r="J26" s="34"/>
      <c r="K26" s="34"/>
      <c r="L26" s="34"/>
      <c r="M26" s="34"/>
      <c r="N26" s="34"/>
      <c r="O26" s="34"/>
      <c r="P26" s="34"/>
      <c r="Q26" s="34"/>
      <c r="R26" s="34"/>
      <c r="S26" s="34"/>
    </row>
    <row r="27" spans="2:20" x14ac:dyDescent="0.3">
      <c r="B27" s="23" t="s">
        <v>164</v>
      </c>
      <c r="D27" s="33"/>
      <c r="E27" s="34"/>
      <c r="F27" s="34"/>
      <c r="G27" s="34"/>
      <c r="H27" s="34"/>
      <c r="I27" s="34"/>
      <c r="J27" s="34"/>
      <c r="K27" s="34"/>
      <c r="L27" s="34"/>
      <c r="M27" s="34"/>
      <c r="N27" s="34"/>
      <c r="O27" s="34"/>
      <c r="P27" s="34"/>
      <c r="Q27" s="34"/>
      <c r="R27" s="34"/>
      <c r="S27" s="34"/>
    </row>
    <row r="28" spans="2:20" x14ac:dyDescent="0.3">
      <c r="D28" s="33"/>
      <c r="E28" s="34"/>
      <c r="F28" s="34"/>
      <c r="G28" s="34"/>
      <c r="H28" s="34"/>
      <c r="I28" s="34"/>
      <c r="J28" s="34"/>
      <c r="K28" s="34"/>
      <c r="L28" s="34"/>
      <c r="M28" s="34"/>
      <c r="N28" s="34"/>
      <c r="O28" s="34"/>
      <c r="P28" s="34"/>
      <c r="Q28" s="34"/>
      <c r="R28" s="34"/>
      <c r="S28" s="34"/>
    </row>
    <row r="29" spans="2:20" x14ac:dyDescent="0.3">
      <c r="C29" s="27"/>
      <c r="D29" s="36" t="s">
        <v>76</v>
      </c>
      <c r="E29" s="36" t="s">
        <v>77</v>
      </c>
      <c r="F29" s="36" t="s">
        <v>78</v>
      </c>
      <c r="G29" s="36" t="s">
        <v>79</v>
      </c>
      <c r="H29" s="36" t="s">
        <v>80</v>
      </c>
      <c r="I29" s="36" t="s">
        <v>81</v>
      </c>
      <c r="J29" s="36" t="s">
        <v>82</v>
      </c>
      <c r="K29" s="36" t="s">
        <v>83</v>
      </c>
      <c r="L29" s="36" t="s">
        <v>84</v>
      </c>
      <c r="M29" s="36" t="s">
        <v>85</v>
      </c>
      <c r="N29" s="36" t="s">
        <v>86</v>
      </c>
      <c r="O29" s="36" t="s">
        <v>87</v>
      </c>
      <c r="P29" s="28" t="s">
        <v>88</v>
      </c>
      <c r="Q29" s="28" t="s">
        <v>89</v>
      </c>
      <c r="R29" s="28" t="s">
        <v>90</v>
      </c>
      <c r="S29" s="28" t="s">
        <v>165</v>
      </c>
    </row>
    <row r="30" spans="2:20" x14ac:dyDescent="0.3">
      <c r="C30" s="3" t="s">
        <v>107</v>
      </c>
      <c r="D30" s="52"/>
      <c r="E30" s="30">
        <f>'Input Data'!B309</f>
        <v>1225.5127421510101</v>
      </c>
      <c r="F30" s="30">
        <f>'Input Data'!C309</f>
        <v>1347.3146637880873</v>
      </c>
      <c r="G30" s="30">
        <f>'Input Data'!D309</f>
        <v>1262.0550078404117</v>
      </c>
      <c r="H30" s="30">
        <f>'Input Data'!E309</f>
        <v>1221.6394767219765</v>
      </c>
      <c r="I30" s="30">
        <f>'Input Data'!F309</f>
        <v>1186.3838640977706</v>
      </c>
      <c r="J30" s="30">
        <f>'Input Data'!G309</f>
        <v>1094.6335048567487</v>
      </c>
      <c r="K30" s="30">
        <f>'Input Data'!H309</f>
        <v>991.80368793374407</v>
      </c>
      <c r="L30" s="30">
        <f>'Input Data'!I309</f>
        <v>1046.4412009150817</v>
      </c>
      <c r="M30" s="30">
        <f>'Input Data'!J309</f>
        <v>1057.70298729253</v>
      </c>
      <c r="N30" s="30">
        <f>'Input Data'!K309</f>
        <v>1045.8268976365116</v>
      </c>
      <c r="O30" s="30">
        <f>'Input Data'!L309</f>
        <v>1182.0384331049286</v>
      </c>
      <c r="P30" s="30">
        <f>'Input Data'!M309</f>
        <v>1327.1393686231115</v>
      </c>
      <c r="Q30" s="31">
        <f>Q9*($D$6+1)-P9+Q17</f>
        <v>1495.0762851081058</v>
      </c>
      <c r="R30" s="31">
        <f>R9*($D$6+1)-Q9+R17</f>
        <v>1382.2749502203653</v>
      </c>
      <c r="S30" s="31">
        <f>S9*($D$6+1)-R9+S17</f>
        <v>1361.0910672392383</v>
      </c>
    </row>
    <row r="31" spans="2:20" x14ac:dyDescent="0.3">
      <c r="C31" s="3" t="s">
        <v>111</v>
      </c>
      <c r="D31" s="52"/>
      <c r="E31" s="30">
        <f>E30</f>
        <v>1225.5127421510101</v>
      </c>
      <c r="F31" s="30">
        <f t="shared" ref="F31:O31" si="21">F30</f>
        <v>1347.3146637880873</v>
      </c>
      <c r="G31" s="30">
        <f t="shared" si="21"/>
        <v>1262.0550078404117</v>
      </c>
      <c r="H31" s="30">
        <f t="shared" si="21"/>
        <v>1221.6394767219765</v>
      </c>
      <c r="I31" s="30">
        <f t="shared" si="21"/>
        <v>1186.3838640977706</v>
      </c>
      <c r="J31" s="30">
        <f t="shared" si="21"/>
        <v>1094.6335048567487</v>
      </c>
      <c r="K31" s="30">
        <f t="shared" si="21"/>
        <v>991.80368793374407</v>
      </c>
      <c r="L31" s="30">
        <f t="shared" si="21"/>
        <v>1046.4412009150817</v>
      </c>
      <c r="M31" s="30">
        <f t="shared" si="21"/>
        <v>1057.70298729253</v>
      </c>
      <c r="N31" s="30">
        <f t="shared" si="21"/>
        <v>1045.8268976365116</v>
      </c>
      <c r="O31" s="30">
        <f t="shared" si="21"/>
        <v>1182.0384331049286</v>
      </c>
      <c r="P31" s="30">
        <f t="shared" ref="P31" si="22">P30</f>
        <v>1327.1393686231115</v>
      </c>
      <c r="Q31" s="31">
        <f>Q9*($D$6+1)-P10+Q18</f>
        <v>1495.0762851081058</v>
      </c>
      <c r="R31" s="31">
        <f>R9*($D$6+1)-Q10+R18</f>
        <v>1757.2559987878183</v>
      </c>
      <c r="S31" s="31">
        <f>S9*($D$6+1)-R10+S18</f>
        <v>2061.6595260497415</v>
      </c>
      <c r="T31" s="34"/>
    </row>
    <row r="33" spans="2:20" x14ac:dyDescent="0.3">
      <c r="B33" s="23" t="s">
        <v>154</v>
      </c>
    </row>
    <row r="35" spans="2:20" x14ac:dyDescent="0.3">
      <c r="C35" s="37"/>
      <c r="D35" s="29" t="s">
        <v>76</v>
      </c>
      <c r="E35" s="30" t="s">
        <v>77</v>
      </c>
      <c r="F35" s="30" t="s">
        <v>78</v>
      </c>
      <c r="G35" s="30" t="s">
        <v>79</v>
      </c>
      <c r="H35" s="30" t="s">
        <v>80</v>
      </c>
      <c r="I35" s="30" t="s">
        <v>81</v>
      </c>
      <c r="J35" s="30" t="s">
        <v>82</v>
      </c>
      <c r="K35" s="30" t="s">
        <v>83</v>
      </c>
      <c r="L35" s="30" t="s">
        <v>84</v>
      </c>
      <c r="M35" s="30" t="s">
        <v>85</v>
      </c>
      <c r="N35" s="30" t="s">
        <v>86</v>
      </c>
      <c r="O35" s="30" t="s">
        <v>87</v>
      </c>
      <c r="P35" s="28" t="s">
        <v>88</v>
      </c>
      <c r="Q35" s="28" t="s">
        <v>89</v>
      </c>
      <c r="R35" s="28" t="s">
        <v>90</v>
      </c>
      <c r="S35" s="28" t="s">
        <v>165</v>
      </c>
    </row>
    <row r="36" spans="2:20" x14ac:dyDescent="0.3">
      <c r="C36" s="3" t="s">
        <v>107</v>
      </c>
      <c r="D36" s="38"/>
      <c r="E36" s="30">
        <f t="shared" ref="E36:O37" si="23">E30</f>
        <v>1225.5127421510101</v>
      </c>
      <c r="F36" s="30">
        <f t="shared" si="23"/>
        <v>1347.3146637880873</v>
      </c>
      <c r="G36" s="30">
        <f t="shared" si="23"/>
        <v>1262.0550078404117</v>
      </c>
      <c r="H36" s="30">
        <f t="shared" si="23"/>
        <v>1221.6394767219765</v>
      </c>
      <c r="I36" s="30">
        <f t="shared" si="23"/>
        <v>1186.3838640977706</v>
      </c>
      <c r="J36" s="30">
        <f t="shared" si="23"/>
        <v>1094.6335048567487</v>
      </c>
      <c r="K36" s="30">
        <f t="shared" si="23"/>
        <v>991.80368793374407</v>
      </c>
      <c r="L36" s="30">
        <f t="shared" si="23"/>
        <v>1046.4412009150817</v>
      </c>
      <c r="M36" s="30">
        <f t="shared" si="23"/>
        <v>1057.70298729253</v>
      </c>
      <c r="N36" s="30">
        <f t="shared" si="23"/>
        <v>1045.8268976365116</v>
      </c>
      <c r="O36" s="30">
        <f t="shared" si="23"/>
        <v>1182.0384331049286</v>
      </c>
      <c r="P36" s="30">
        <f t="shared" ref="P36:Q36" si="24">P30</f>
        <v>1327.1393686231115</v>
      </c>
      <c r="Q36" s="31">
        <f t="shared" si="24"/>
        <v>1495.0762851081058</v>
      </c>
      <c r="R36" s="31">
        <f t="shared" ref="R36:S36" si="25">R30</f>
        <v>1382.2749502203653</v>
      </c>
      <c r="S36" s="31">
        <f t="shared" si="25"/>
        <v>1361.0910672392383</v>
      </c>
      <c r="T36" s="34"/>
    </row>
    <row r="37" spans="2:20" x14ac:dyDescent="0.3">
      <c r="C37" s="3" t="s">
        <v>111</v>
      </c>
      <c r="D37" s="38"/>
      <c r="E37" s="30">
        <f>E31</f>
        <v>1225.5127421510101</v>
      </c>
      <c r="F37" s="30">
        <f t="shared" si="23"/>
        <v>1347.3146637880873</v>
      </c>
      <c r="G37" s="30">
        <f t="shared" si="23"/>
        <v>1262.0550078404117</v>
      </c>
      <c r="H37" s="30">
        <f t="shared" si="23"/>
        <v>1221.6394767219765</v>
      </c>
      <c r="I37" s="30">
        <f t="shared" si="23"/>
        <v>1186.3838640977706</v>
      </c>
      <c r="J37" s="30">
        <f t="shared" si="23"/>
        <v>1094.6335048567487</v>
      </c>
      <c r="K37" s="30">
        <f t="shared" si="23"/>
        <v>991.80368793374407</v>
      </c>
      <c r="L37" s="30">
        <f t="shared" si="23"/>
        <v>1046.4412009150817</v>
      </c>
      <c r="M37" s="30">
        <f t="shared" si="23"/>
        <v>1057.70298729253</v>
      </c>
      <c r="N37" s="30">
        <f t="shared" si="23"/>
        <v>1045.8268976365116</v>
      </c>
      <c r="O37" s="30">
        <f t="shared" si="23"/>
        <v>1182.0384331049286</v>
      </c>
      <c r="P37" s="30">
        <f t="shared" ref="P37:Q37" si="26">P31</f>
        <v>1327.1393686231115</v>
      </c>
      <c r="Q37" s="31">
        <f t="shared" si="26"/>
        <v>1495.0762851081058</v>
      </c>
      <c r="R37" s="31">
        <f t="shared" ref="R37:S37" si="27">R31</f>
        <v>1757.2559987878183</v>
      </c>
      <c r="S37" s="31">
        <f t="shared" si="27"/>
        <v>2061.6595260497415</v>
      </c>
      <c r="T37" s="34"/>
    </row>
    <row r="38" spans="2:20" x14ac:dyDescent="0.3">
      <c r="C38" s="3" t="s">
        <v>25</v>
      </c>
      <c r="D38" s="37"/>
      <c r="E38" s="30">
        <f>'Input Data'!B107</f>
        <v>362.72929940346341</v>
      </c>
      <c r="F38" s="30">
        <f>'Input Data'!C107</f>
        <v>400.03046677050207</v>
      </c>
      <c r="G38" s="30">
        <f>'Input Data'!D107</f>
        <v>376.02480522748954</v>
      </c>
      <c r="H38" s="30">
        <f>'Input Data'!E107</f>
        <v>398.54958249906838</v>
      </c>
      <c r="I38" s="30">
        <f>'Input Data'!F107</f>
        <v>357.60511429037786</v>
      </c>
      <c r="J38" s="30">
        <f>'Input Data'!G107</f>
        <v>372.18354716359653</v>
      </c>
      <c r="K38" s="30">
        <f>'Input Data'!H107</f>
        <v>351.32589871970066</v>
      </c>
      <c r="L38" s="30">
        <f>'Input Data'!I107</f>
        <v>349.56928561091451</v>
      </c>
      <c r="M38" s="30">
        <f>'Input Data'!J107</f>
        <v>422.35144227933893</v>
      </c>
      <c r="N38" s="30">
        <f>'Input Data'!K107</f>
        <v>419.81416245157982</v>
      </c>
      <c r="O38" s="30">
        <f>'Input Data'!L107</f>
        <v>381.7807751520009</v>
      </c>
      <c r="P38" s="30">
        <f>'Input Data'!M107</f>
        <v>455.85376851970517</v>
      </c>
      <c r="Q38" s="31">
        <f>'Input Data'!N107</f>
        <v>438.60875215724326</v>
      </c>
      <c r="R38" s="31">
        <f>'Input Data'!O107</f>
        <v>435.37611043531399</v>
      </c>
      <c r="S38" s="31">
        <f>'Input Data'!P107</f>
        <v>434.13562902319171</v>
      </c>
      <c r="T38" s="34"/>
    </row>
    <row r="39" spans="2:20" x14ac:dyDescent="0.3">
      <c r="C39" s="3" t="s">
        <v>30</v>
      </c>
      <c r="D39" s="37"/>
      <c r="E39" s="30">
        <f>'Input Data'!B133</f>
        <v>268.67113438716319</v>
      </c>
      <c r="F39" s="30">
        <f>'Input Data'!C133</f>
        <v>391.81350367279595</v>
      </c>
      <c r="G39" s="30">
        <f>'Input Data'!D133</f>
        <v>384.11114962092495</v>
      </c>
      <c r="H39" s="30">
        <f>'Input Data'!E133</f>
        <v>367.89488863134898</v>
      </c>
      <c r="I39" s="30">
        <f>'Input Data'!F133</f>
        <v>375.36087106549849</v>
      </c>
      <c r="J39" s="30">
        <f>'Input Data'!G133</f>
        <v>275.16559482881223</v>
      </c>
      <c r="K39" s="30">
        <f>'Input Data'!H133</f>
        <v>231.57177155084068</v>
      </c>
      <c r="L39" s="30">
        <f>'Input Data'!I133</f>
        <v>295.02851669652574</v>
      </c>
      <c r="M39" s="30">
        <f>'Input Data'!J133</f>
        <v>204.35319793313897</v>
      </c>
      <c r="N39" s="30">
        <f>'Input Data'!K133</f>
        <v>183.36044903491955</v>
      </c>
      <c r="O39" s="30">
        <f>'Input Data'!L133</f>
        <v>228.27769849954331</v>
      </c>
      <c r="P39" s="30">
        <f>'Input Data'!M133</f>
        <v>297.90429812555755</v>
      </c>
      <c r="Q39" s="31">
        <f>'Input Data'!N133</f>
        <v>321.91495678577769</v>
      </c>
      <c r="R39" s="31">
        <f>'Input Data'!O133</f>
        <v>279.06962513405932</v>
      </c>
      <c r="S39" s="31">
        <f>'Input Data'!P133</f>
        <v>278.61673470524602</v>
      </c>
      <c r="T39" s="34"/>
    </row>
    <row r="40" spans="2:20" x14ac:dyDescent="0.3">
      <c r="C40" s="3" t="s">
        <v>108</v>
      </c>
      <c r="D40" s="37"/>
      <c r="E40" s="30">
        <f>E36-E$38-E$39</f>
        <v>594.11230836038351</v>
      </c>
      <c r="F40" s="30">
        <f t="shared" ref="F40:O41" si="28">F36-F$38-F$39</f>
        <v>555.47069334478931</v>
      </c>
      <c r="G40" s="30">
        <f t="shared" si="28"/>
        <v>501.91905299199721</v>
      </c>
      <c r="H40" s="30">
        <f t="shared" si="28"/>
        <v>455.19500559155915</v>
      </c>
      <c r="I40" s="30">
        <f t="shared" si="28"/>
        <v>453.41787874189424</v>
      </c>
      <c r="J40" s="30">
        <f t="shared" si="28"/>
        <v>447.28436286433987</v>
      </c>
      <c r="K40" s="30">
        <f t="shared" si="28"/>
        <v>408.90601766320276</v>
      </c>
      <c r="L40" s="30">
        <f t="shared" si="28"/>
        <v>401.84339860764152</v>
      </c>
      <c r="M40" s="30">
        <f t="shared" si="28"/>
        <v>430.9983470800521</v>
      </c>
      <c r="N40" s="30">
        <f t="shared" si="28"/>
        <v>442.65228615001223</v>
      </c>
      <c r="O40" s="30">
        <f t="shared" si="28"/>
        <v>571.97995945338448</v>
      </c>
      <c r="P40" s="30">
        <f t="shared" ref="P40:Q40" si="29">P36-P$38-P$39</f>
        <v>573.38130197784881</v>
      </c>
      <c r="Q40" s="31">
        <f t="shared" si="29"/>
        <v>734.55257616508482</v>
      </c>
      <c r="R40" s="31">
        <f t="shared" ref="R40:S40" si="30">R36-R$38-R$39</f>
        <v>667.82921465099207</v>
      </c>
      <c r="S40" s="31">
        <f t="shared" si="30"/>
        <v>648.33870351080054</v>
      </c>
      <c r="T40" s="34"/>
    </row>
    <row r="41" spans="2:20" x14ac:dyDescent="0.3">
      <c r="C41" s="3" t="s">
        <v>112</v>
      </c>
      <c r="D41" s="37"/>
      <c r="E41" s="30">
        <f>E37-E$38-E$39</f>
        <v>594.11230836038351</v>
      </c>
      <c r="F41" s="30">
        <f t="shared" si="28"/>
        <v>555.47069334478931</v>
      </c>
      <c r="G41" s="30">
        <f t="shared" si="28"/>
        <v>501.91905299199721</v>
      </c>
      <c r="H41" s="30">
        <f t="shared" si="28"/>
        <v>455.19500559155915</v>
      </c>
      <c r="I41" s="30">
        <f t="shared" si="28"/>
        <v>453.41787874189424</v>
      </c>
      <c r="J41" s="30">
        <f t="shared" si="28"/>
        <v>447.28436286433987</v>
      </c>
      <c r="K41" s="30">
        <f t="shared" si="28"/>
        <v>408.90601766320276</v>
      </c>
      <c r="L41" s="30">
        <f t="shared" si="28"/>
        <v>401.84339860764152</v>
      </c>
      <c r="M41" s="30">
        <f t="shared" si="28"/>
        <v>430.9983470800521</v>
      </c>
      <c r="N41" s="30">
        <f t="shared" si="28"/>
        <v>442.65228615001223</v>
      </c>
      <c r="O41" s="30">
        <f t="shared" si="28"/>
        <v>571.97995945338448</v>
      </c>
      <c r="P41" s="30">
        <f t="shared" ref="P41:Q41" si="31">P37-P$38-P$39</f>
        <v>573.38130197784881</v>
      </c>
      <c r="Q41" s="31">
        <f t="shared" si="31"/>
        <v>734.55257616508482</v>
      </c>
      <c r="R41" s="31">
        <f t="shared" ref="R41:S41" si="32">R37-R$38-R$39</f>
        <v>1042.8102632184448</v>
      </c>
      <c r="S41" s="31">
        <f t="shared" si="32"/>
        <v>1348.9071623213038</v>
      </c>
      <c r="T41" s="34"/>
    </row>
    <row r="42" spans="2:20" x14ac:dyDescent="0.3">
      <c r="C42" s="23"/>
      <c r="D42" s="33"/>
      <c r="E42" s="53"/>
      <c r="F42" s="53"/>
      <c r="G42" s="53"/>
      <c r="H42" s="53"/>
      <c r="I42" s="53"/>
      <c r="J42" s="53"/>
      <c r="K42" s="53"/>
      <c r="L42" s="53"/>
      <c r="M42" s="53"/>
      <c r="N42" s="53"/>
      <c r="O42" s="53"/>
      <c r="P42" s="53"/>
      <c r="Q42" s="41"/>
      <c r="R42" s="41"/>
      <c r="S42" s="41"/>
      <c r="T42" s="34"/>
    </row>
    <row r="43" spans="2:20" x14ac:dyDescent="0.3">
      <c r="B43" s="23" t="s">
        <v>159</v>
      </c>
      <c r="C43" s="23"/>
      <c r="D43" s="33"/>
      <c r="E43" s="53"/>
      <c r="F43" s="53"/>
      <c r="G43" s="53"/>
      <c r="H43" s="53"/>
      <c r="I43" s="53"/>
      <c r="J43" s="53"/>
      <c r="K43" s="53"/>
      <c r="L43" s="53"/>
      <c r="M43" s="53"/>
      <c r="N43" s="53"/>
      <c r="O43" s="53"/>
      <c r="P43" s="53"/>
      <c r="Q43" s="41"/>
      <c r="R43" s="41"/>
      <c r="S43" s="41"/>
      <c r="T43" s="34"/>
    </row>
    <row r="44" spans="2:20" x14ac:dyDescent="0.3">
      <c r="C44" s="23"/>
      <c r="D44" s="33"/>
      <c r="E44" s="53"/>
      <c r="F44" s="53"/>
      <c r="G44" s="53"/>
      <c r="H44" s="53"/>
      <c r="I44" s="53"/>
      <c r="J44" s="53"/>
      <c r="K44" s="53"/>
      <c r="L44" s="53"/>
      <c r="M44" s="53"/>
      <c r="N44" s="53"/>
      <c r="O44" s="53"/>
      <c r="P44" s="53"/>
      <c r="Q44" s="41"/>
      <c r="R44" s="41"/>
      <c r="S44" s="41"/>
      <c r="T44" s="34"/>
    </row>
    <row r="45" spans="2:20" x14ac:dyDescent="0.3">
      <c r="C45" s="3" t="s">
        <v>99</v>
      </c>
      <c r="D45" s="28">
        <f>'Input Data'!B230</f>
        <v>20.095041077303151</v>
      </c>
      <c r="E45" s="53"/>
      <c r="F45" s="53"/>
      <c r="G45" s="53"/>
      <c r="H45" s="53"/>
      <c r="I45" s="53"/>
      <c r="J45" s="53"/>
      <c r="K45" s="53"/>
      <c r="L45" s="53"/>
      <c r="M45" s="53"/>
      <c r="N45" s="53"/>
      <c r="O45" s="53"/>
      <c r="P45" s="53"/>
      <c r="Q45" s="41"/>
      <c r="R45" s="41"/>
      <c r="S45" s="41"/>
      <c r="T45" s="34"/>
    </row>
    <row r="46" spans="2:20" x14ac:dyDescent="0.3">
      <c r="C46" s="23"/>
      <c r="D46" s="33"/>
      <c r="E46" s="53"/>
      <c r="F46" s="53"/>
      <c r="G46" s="53"/>
      <c r="H46" s="53"/>
      <c r="I46" s="53"/>
      <c r="J46" s="53"/>
      <c r="K46" s="53"/>
      <c r="L46" s="53"/>
      <c r="M46" s="53"/>
      <c r="N46" s="53"/>
      <c r="O46" s="53"/>
      <c r="P46" s="53"/>
      <c r="Q46" s="41"/>
      <c r="R46" s="41"/>
      <c r="S46" s="41"/>
      <c r="T46" s="34"/>
    </row>
    <row r="47" spans="2:20" x14ac:dyDescent="0.3">
      <c r="C47" s="23"/>
      <c r="D47" s="28" t="s">
        <v>89</v>
      </c>
      <c r="E47" s="28" t="s">
        <v>90</v>
      </c>
      <c r="F47" s="28" t="s">
        <v>165</v>
      </c>
      <c r="G47" s="53"/>
      <c r="H47" s="53"/>
      <c r="I47" s="53"/>
      <c r="J47" s="53"/>
      <c r="K47" s="53"/>
      <c r="L47" s="53"/>
      <c r="M47" s="53"/>
      <c r="N47" s="53"/>
      <c r="O47" s="53"/>
      <c r="P47" s="53"/>
      <c r="Q47" s="41"/>
      <c r="R47" s="41"/>
      <c r="S47" s="41"/>
      <c r="T47" s="34"/>
    </row>
    <row r="48" spans="2:20" x14ac:dyDescent="0.3">
      <c r="C48" s="3" t="s">
        <v>108</v>
      </c>
      <c r="D48" s="31">
        <f>Q40</f>
        <v>734.55257616508482</v>
      </c>
      <c r="E48" s="30">
        <f t="shared" ref="E48:F49" si="33">R40</f>
        <v>667.82921465099207</v>
      </c>
      <c r="F48" s="30">
        <f t="shared" si="33"/>
        <v>648.33870351080054</v>
      </c>
      <c r="G48" s="53"/>
      <c r="H48" s="53"/>
      <c r="I48" s="53"/>
      <c r="J48" s="53"/>
      <c r="K48" s="53"/>
      <c r="L48" s="53"/>
      <c r="M48" s="53"/>
      <c r="N48" s="53"/>
      <c r="O48" s="53"/>
      <c r="P48" s="53"/>
      <c r="Q48" s="41"/>
      <c r="R48" s="41"/>
      <c r="S48" s="41"/>
      <c r="T48" s="34"/>
    </row>
    <row r="49" spans="2:20" x14ac:dyDescent="0.3">
      <c r="C49" s="3" t="s">
        <v>112</v>
      </c>
      <c r="D49" s="31">
        <f>Q41</f>
        <v>734.55257616508482</v>
      </c>
      <c r="E49" s="30">
        <f t="shared" si="33"/>
        <v>1042.8102632184448</v>
      </c>
      <c r="F49" s="30">
        <f t="shared" si="33"/>
        <v>1348.9071623213038</v>
      </c>
      <c r="G49" s="53"/>
      <c r="H49" s="53"/>
      <c r="I49" s="53"/>
      <c r="J49" s="53"/>
      <c r="K49" s="53"/>
      <c r="L49" s="53"/>
      <c r="M49" s="53"/>
      <c r="N49" s="53"/>
      <c r="O49" s="53"/>
      <c r="P49" s="53"/>
      <c r="Q49" s="41"/>
      <c r="R49" s="41"/>
      <c r="S49" s="41"/>
      <c r="T49" s="34"/>
    </row>
    <row r="50" spans="2:20" x14ac:dyDescent="0.3">
      <c r="C50" s="3" t="s">
        <v>160</v>
      </c>
      <c r="D50" s="31">
        <f>'Input Data'!B158</f>
        <v>56.201997998782126</v>
      </c>
      <c r="E50" s="30">
        <f>'Input Data'!C158</f>
        <v>50.285998209436627</v>
      </c>
      <c r="F50" s="30">
        <f>'Input Data'!D158</f>
        <v>53.243998104109373</v>
      </c>
      <c r="G50" s="53"/>
      <c r="H50" s="53"/>
      <c r="I50" s="53"/>
      <c r="J50" s="53"/>
      <c r="K50" s="53"/>
      <c r="L50" s="53"/>
      <c r="M50" s="53"/>
      <c r="N50" s="53"/>
      <c r="O50" s="53"/>
      <c r="P50" s="53"/>
      <c r="Q50" s="41"/>
      <c r="R50" s="41"/>
      <c r="S50" s="41"/>
      <c r="T50" s="34"/>
    </row>
    <row r="51" spans="2:20" x14ac:dyDescent="0.3">
      <c r="C51" s="3" t="s">
        <v>126</v>
      </c>
      <c r="D51" s="31">
        <f>D48-D$50-$D$45</f>
        <v>658.25553708899963</v>
      </c>
      <c r="E51" s="30">
        <f t="shared" ref="E51:F52" si="34">E48-E$50-$D$45</f>
        <v>597.44817536425228</v>
      </c>
      <c r="F51" s="30">
        <f t="shared" si="34"/>
        <v>574.99966432938811</v>
      </c>
      <c r="G51" s="53"/>
      <c r="H51" s="53"/>
      <c r="I51" s="53"/>
      <c r="J51" s="53"/>
      <c r="K51" s="53"/>
      <c r="L51" s="53"/>
      <c r="M51" s="53"/>
      <c r="N51" s="53"/>
      <c r="O51" s="53"/>
      <c r="P51" s="53"/>
      <c r="Q51" s="41"/>
      <c r="R51" s="41"/>
      <c r="S51" s="41"/>
      <c r="T51" s="34"/>
    </row>
    <row r="52" spans="2:20" x14ac:dyDescent="0.3">
      <c r="C52" s="3" t="s">
        <v>127</v>
      </c>
      <c r="D52" s="31">
        <f>D49-D$50-$D$45</f>
        <v>658.25553708899963</v>
      </c>
      <c r="E52" s="30">
        <f t="shared" si="34"/>
        <v>972.429223931705</v>
      </c>
      <c r="F52" s="30">
        <f>F49-F$50-$D$45</f>
        <v>1275.5681231398912</v>
      </c>
      <c r="G52" s="53"/>
      <c r="H52" s="53"/>
      <c r="I52" s="53"/>
      <c r="J52" s="53"/>
      <c r="K52" s="53"/>
      <c r="L52" s="53"/>
      <c r="M52" s="53"/>
      <c r="N52" s="53"/>
      <c r="O52" s="53"/>
      <c r="P52" s="53"/>
      <c r="Q52" s="41"/>
      <c r="R52" s="41"/>
      <c r="S52" s="41"/>
      <c r="T52" s="34"/>
    </row>
    <row r="53" spans="2:20" x14ac:dyDescent="0.3">
      <c r="C53" s="23"/>
      <c r="D53" s="33"/>
      <c r="E53" s="53"/>
      <c r="F53" s="53"/>
      <c r="G53" s="53"/>
      <c r="H53" s="53"/>
      <c r="I53" s="53"/>
      <c r="J53" s="53"/>
      <c r="K53" s="53"/>
      <c r="L53" s="53"/>
      <c r="M53" s="53"/>
      <c r="N53" s="53"/>
      <c r="O53" s="53"/>
      <c r="P53" s="53"/>
      <c r="Q53" s="41"/>
      <c r="R53" s="41"/>
      <c r="S53" s="41"/>
      <c r="T53" s="34"/>
    </row>
    <row r="54" spans="2:20" x14ac:dyDescent="0.3">
      <c r="B54" s="23" t="s">
        <v>117</v>
      </c>
      <c r="C54" s="23"/>
      <c r="D54" s="33"/>
      <c r="E54" s="53"/>
      <c r="F54" s="53"/>
      <c r="G54" s="53"/>
      <c r="H54" s="53"/>
      <c r="I54" s="53"/>
      <c r="J54" s="53"/>
      <c r="K54" s="53"/>
      <c r="L54" s="53"/>
      <c r="M54" s="53"/>
      <c r="N54" s="53"/>
      <c r="O54" s="53"/>
      <c r="P54" s="53"/>
      <c r="Q54" s="41"/>
      <c r="R54" s="41"/>
      <c r="S54" s="41"/>
      <c r="T54" s="34"/>
    </row>
    <row r="55" spans="2:20" x14ac:dyDescent="0.3">
      <c r="C55" s="23"/>
      <c r="D55" s="33"/>
      <c r="E55" s="53"/>
      <c r="F55" s="53"/>
      <c r="G55" s="53"/>
      <c r="H55" s="53"/>
      <c r="I55" s="53"/>
      <c r="J55" s="53"/>
      <c r="K55" s="53"/>
      <c r="L55" s="53"/>
      <c r="M55" s="53"/>
      <c r="N55" s="53"/>
      <c r="O55" s="53"/>
      <c r="P55" s="53"/>
      <c r="Q55" s="41"/>
      <c r="R55" s="41"/>
      <c r="S55" s="41"/>
      <c r="T55" s="34"/>
    </row>
    <row r="56" spans="2:20" x14ac:dyDescent="0.3">
      <c r="C56" s="3" t="s">
        <v>100</v>
      </c>
      <c r="D56" s="43">
        <f>'Input Data'!B84</f>
        <v>0.98599996489091446</v>
      </c>
      <c r="E56" s="53"/>
      <c r="F56" s="53"/>
      <c r="G56" s="53"/>
      <c r="H56" s="53"/>
      <c r="I56" s="53"/>
      <c r="J56" s="53"/>
      <c r="K56" s="53"/>
      <c r="L56" s="53"/>
      <c r="M56" s="53"/>
      <c r="N56" s="53"/>
      <c r="O56" s="53"/>
      <c r="P56" s="53"/>
      <c r="Q56" s="41"/>
      <c r="R56" s="41"/>
      <c r="S56" s="41"/>
      <c r="T56" s="34"/>
    </row>
    <row r="57" spans="2:20" x14ac:dyDescent="0.3">
      <c r="C57" s="3" t="s">
        <v>128</v>
      </c>
      <c r="D57" s="44">
        <f>'Input Data'!B183</f>
        <v>0.94444444444444442</v>
      </c>
      <c r="E57" s="53"/>
      <c r="F57" s="53"/>
      <c r="G57" s="53"/>
      <c r="H57" s="53"/>
      <c r="I57" s="53"/>
      <c r="J57" s="53"/>
      <c r="K57" s="53"/>
      <c r="L57" s="53"/>
      <c r="M57" s="53"/>
      <c r="N57" s="53"/>
      <c r="O57" s="53"/>
      <c r="P57" s="53"/>
      <c r="Q57" s="41"/>
      <c r="R57" s="41"/>
      <c r="S57" s="41"/>
      <c r="T57" s="34"/>
    </row>
    <row r="58" spans="2:20" x14ac:dyDescent="0.3">
      <c r="C58" s="3" t="s">
        <v>129</v>
      </c>
      <c r="D58" s="44">
        <f>'Input Data'!B207</f>
        <v>0.64723731430170917</v>
      </c>
      <c r="E58" s="53"/>
      <c r="F58" s="53"/>
      <c r="G58" s="53"/>
      <c r="H58" s="53"/>
      <c r="I58" s="53"/>
      <c r="J58" s="53"/>
      <c r="K58" s="53"/>
      <c r="L58" s="53"/>
      <c r="M58" s="53"/>
      <c r="N58" s="53"/>
      <c r="O58" s="53"/>
      <c r="P58" s="53"/>
      <c r="Q58" s="41"/>
      <c r="R58" s="41"/>
      <c r="S58" s="41"/>
      <c r="T58" s="34"/>
    </row>
    <row r="59" spans="2:20" x14ac:dyDescent="0.3">
      <c r="C59" s="23"/>
      <c r="D59" s="33"/>
      <c r="E59" s="53"/>
      <c r="F59" s="53"/>
      <c r="G59" s="53"/>
      <c r="H59" s="53"/>
      <c r="I59" s="53"/>
      <c r="J59" s="53"/>
      <c r="K59" s="53"/>
      <c r="L59" s="53"/>
      <c r="M59" s="53"/>
      <c r="N59" s="53"/>
      <c r="O59" s="53"/>
      <c r="P59" s="53"/>
      <c r="Q59" s="41"/>
      <c r="R59" s="41"/>
      <c r="S59" s="41"/>
      <c r="T59" s="34"/>
    </row>
    <row r="60" spans="2:20" x14ac:dyDescent="0.3">
      <c r="C60" s="3" t="s">
        <v>101</v>
      </c>
      <c r="D60" s="28" t="s">
        <v>165</v>
      </c>
      <c r="E60" s="53"/>
      <c r="F60" s="53"/>
      <c r="G60" s="53"/>
      <c r="H60" s="53"/>
      <c r="I60" s="53"/>
      <c r="J60" s="53"/>
      <c r="K60" s="53"/>
      <c r="L60" s="53"/>
      <c r="M60" s="53"/>
      <c r="N60" s="53"/>
      <c r="O60" s="53"/>
      <c r="P60" s="53"/>
      <c r="Q60" s="41"/>
      <c r="R60" s="41"/>
      <c r="S60" s="41"/>
      <c r="T60" s="34"/>
    </row>
    <row r="61" spans="2:20" x14ac:dyDescent="0.3">
      <c r="C61" s="3" t="s">
        <v>118</v>
      </c>
      <c r="D61" s="28" t="s">
        <v>90</v>
      </c>
      <c r="E61" s="53"/>
      <c r="F61" s="53"/>
      <c r="G61" s="53"/>
      <c r="H61" s="53"/>
      <c r="I61" s="53"/>
      <c r="J61" s="53"/>
      <c r="K61" s="53"/>
      <c r="L61" s="53"/>
      <c r="M61" s="53"/>
      <c r="N61" s="53"/>
      <c r="O61" s="53"/>
      <c r="P61" s="53"/>
      <c r="Q61" s="41"/>
      <c r="R61" s="41"/>
      <c r="S61" s="41"/>
      <c r="T61" s="34"/>
    </row>
    <row r="62" spans="2:20" x14ac:dyDescent="0.3">
      <c r="C62" s="3" t="s">
        <v>130</v>
      </c>
      <c r="D62" s="31">
        <f>F51/D$56/D$57/D$58</f>
        <v>954.00517004803612</v>
      </c>
      <c r="E62" s="53"/>
      <c r="F62" s="53"/>
      <c r="G62" s="53"/>
      <c r="H62" s="53"/>
      <c r="I62" s="53"/>
      <c r="J62" s="53"/>
      <c r="K62" s="53"/>
      <c r="L62" s="53"/>
      <c r="M62" s="53"/>
      <c r="N62" s="53"/>
      <c r="O62" s="53"/>
      <c r="P62" s="53"/>
      <c r="Q62" s="41"/>
      <c r="R62" s="41"/>
      <c r="S62" s="41"/>
      <c r="T62" s="34"/>
    </row>
    <row r="63" spans="2:20" x14ac:dyDescent="0.3">
      <c r="C63" s="3" t="s">
        <v>131</v>
      </c>
      <c r="D63" s="31">
        <f>F52/D$56/D$57/D$58</f>
        <v>2116.3465993378854</v>
      </c>
      <c r="E63" s="53"/>
      <c r="F63" s="53"/>
      <c r="G63" s="53"/>
      <c r="H63" s="53"/>
      <c r="I63" s="53"/>
      <c r="J63" s="53"/>
      <c r="K63" s="53"/>
      <c r="L63" s="53"/>
      <c r="M63" s="53"/>
      <c r="N63" s="53"/>
      <c r="O63" s="53"/>
      <c r="P63" s="53"/>
      <c r="Q63" s="41"/>
      <c r="R63" s="41"/>
      <c r="S63" s="41"/>
      <c r="T63" s="34"/>
    </row>
    <row r="64" spans="2:20" ht="14.5" x14ac:dyDescent="0.35">
      <c r="C64" s="3" t="s">
        <v>31</v>
      </c>
      <c r="D64" s="31">
        <f>D63-D62</f>
        <v>1162.3414292898492</v>
      </c>
      <c r="E64" s="60" t="s">
        <v>174</v>
      </c>
      <c r="F64" s="53"/>
      <c r="G64" s="53"/>
      <c r="H64" s="53"/>
      <c r="I64" s="53"/>
      <c r="J64" s="53"/>
      <c r="K64" s="53"/>
      <c r="L64" s="53"/>
      <c r="M64" s="53"/>
      <c r="N64" s="53"/>
      <c r="O64" s="53"/>
      <c r="P64" s="53"/>
      <c r="Q64" s="41"/>
      <c r="R64" s="41"/>
      <c r="S64" s="41"/>
      <c r="T64" s="34"/>
    </row>
    <row r="65" spans="2:20" x14ac:dyDescent="0.3">
      <c r="C65" s="23"/>
      <c r="D65" s="33"/>
      <c r="E65" s="53"/>
      <c r="F65" s="53"/>
      <c r="G65" s="53"/>
      <c r="H65" s="53"/>
      <c r="I65" s="53"/>
      <c r="J65" s="53"/>
      <c r="K65" s="53"/>
      <c r="L65" s="53"/>
      <c r="M65" s="53"/>
      <c r="N65" s="53"/>
      <c r="O65" s="53"/>
      <c r="P65" s="53"/>
      <c r="Q65" s="41"/>
      <c r="R65" s="41"/>
      <c r="S65" s="41"/>
      <c r="T65" s="34"/>
    </row>
    <row r="66" spans="2:20" x14ac:dyDescent="0.3">
      <c r="B66" s="23" t="s">
        <v>119</v>
      </c>
      <c r="C66" s="23"/>
      <c r="D66" s="33"/>
      <c r="E66" s="53"/>
      <c r="F66" s="53"/>
      <c r="G66" s="53"/>
      <c r="H66" s="53"/>
      <c r="I66" s="53"/>
      <c r="J66" s="53"/>
      <c r="K66" s="53"/>
      <c r="L66" s="53"/>
      <c r="M66" s="53"/>
      <c r="N66" s="53"/>
      <c r="O66" s="53"/>
      <c r="P66" s="53"/>
      <c r="Q66" s="41"/>
      <c r="R66" s="41"/>
      <c r="S66" s="41"/>
      <c r="T66" s="34"/>
    </row>
    <row r="67" spans="2:20" x14ac:dyDescent="0.3">
      <c r="B67" s="23" t="s">
        <v>175</v>
      </c>
      <c r="C67" s="23"/>
      <c r="D67" s="33"/>
      <c r="E67" s="53"/>
      <c r="F67" s="53"/>
      <c r="G67" s="53"/>
      <c r="H67" s="53"/>
      <c r="I67" s="53"/>
      <c r="J67" s="53"/>
      <c r="K67" s="53"/>
      <c r="L67" s="53"/>
      <c r="M67" s="53"/>
      <c r="N67" s="53"/>
      <c r="O67" s="53"/>
      <c r="P67" s="53"/>
      <c r="Q67" s="41"/>
      <c r="R67" s="41"/>
      <c r="S67" s="41"/>
      <c r="T67" s="34"/>
    </row>
    <row r="68" spans="2:20" x14ac:dyDescent="0.3">
      <c r="B68" s="23"/>
      <c r="C68" s="23"/>
      <c r="D68" s="33"/>
      <c r="E68" s="53"/>
      <c r="F68" s="53"/>
      <c r="G68" s="53"/>
      <c r="H68" s="53"/>
      <c r="I68" s="53"/>
      <c r="J68" s="53"/>
      <c r="K68" s="53"/>
      <c r="L68" s="53"/>
      <c r="M68" s="53"/>
      <c r="N68" s="53"/>
      <c r="O68" s="53"/>
      <c r="P68" s="53"/>
      <c r="Q68" s="41"/>
      <c r="R68" s="41"/>
      <c r="S68" s="41"/>
      <c r="T68" s="34"/>
    </row>
    <row r="69" spans="2:20" x14ac:dyDescent="0.3">
      <c r="C69" s="36"/>
      <c r="D69" s="29" t="str">
        <f>D61</f>
        <v>2024/25</v>
      </c>
      <c r="E69" s="53"/>
      <c r="F69" s="53"/>
      <c r="G69" s="53"/>
      <c r="H69" s="53"/>
      <c r="I69" s="53"/>
      <c r="J69" s="53"/>
      <c r="K69" s="53"/>
      <c r="L69" s="53"/>
      <c r="M69" s="53"/>
      <c r="N69" s="53"/>
      <c r="O69" s="53"/>
      <c r="P69" s="53"/>
      <c r="Q69" s="41"/>
      <c r="R69" s="41"/>
      <c r="S69" s="41"/>
      <c r="T69" s="34"/>
    </row>
    <row r="70" spans="2:20" x14ac:dyDescent="0.3">
      <c r="C70" s="25" t="s">
        <v>132</v>
      </c>
      <c r="D70" s="31">
        <f>MAX(D62:D63)</f>
        <v>2116.3465993378854</v>
      </c>
    </row>
    <row r="72" spans="2:20" ht="14.5" x14ac:dyDescent="0.35">
      <c r="B72" s="76" t="s">
        <v>209</v>
      </c>
    </row>
  </sheetData>
  <phoneticPr fontId="15" type="noConversion"/>
  <hyperlinks>
    <hyperlink ref="B72" location="Contents!A1" display="Link to Contents page" xr:uid="{ADA052BA-2423-4573-A613-790951AC74D4}"/>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0F99B-D8D8-49E1-81F9-61B754BB7382}">
  <dimension ref="A1:V72"/>
  <sheetViews>
    <sheetView zoomScale="80" zoomScaleNormal="80" workbookViewId="0"/>
  </sheetViews>
  <sheetFormatPr defaultColWidth="9.08984375" defaultRowHeight="14" x14ac:dyDescent="0.3"/>
  <cols>
    <col min="1" max="1" width="6.26953125" style="24" customWidth="1"/>
    <col min="2" max="2" width="5.08984375" style="24" customWidth="1"/>
    <col min="3" max="3" width="82.08984375" style="24" customWidth="1"/>
    <col min="4" max="19" width="10.81640625" style="24" customWidth="1"/>
    <col min="20" max="20" width="9.90625" style="24" bestFit="1" customWidth="1"/>
    <col min="21" max="16384" width="9.08984375" style="24"/>
  </cols>
  <sheetData>
    <row r="1" spans="1:22" x14ac:dyDescent="0.3">
      <c r="A1" s="23" t="s">
        <v>116</v>
      </c>
    </row>
    <row r="2" spans="1:22" x14ac:dyDescent="0.3">
      <c r="A2" s="23" t="s">
        <v>161</v>
      </c>
    </row>
    <row r="3" spans="1:22" x14ac:dyDescent="0.3">
      <c r="A3" s="23"/>
    </row>
    <row r="4" spans="1:22" x14ac:dyDescent="0.3">
      <c r="B4" s="23" t="s">
        <v>105</v>
      </c>
    </row>
    <row r="6" spans="1:22" x14ac:dyDescent="0.3">
      <c r="C6" s="25" t="s">
        <v>121</v>
      </c>
      <c r="D6" s="26">
        <f>'Input Data'!B239</f>
        <v>5.5872279685214975E-3</v>
      </c>
    </row>
    <row r="8" spans="1:22" x14ac:dyDescent="0.3">
      <c r="C8" s="27"/>
      <c r="D8" s="28" t="s">
        <v>76</v>
      </c>
      <c r="E8" s="28" t="s">
        <v>77</v>
      </c>
      <c r="F8" s="28" t="s">
        <v>78</v>
      </c>
      <c r="G8" s="28" t="s">
        <v>79</v>
      </c>
      <c r="H8" s="28" t="s">
        <v>80</v>
      </c>
      <c r="I8" s="28" t="s">
        <v>81</v>
      </c>
      <c r="J8" s="28" t="s">
        <v>82</v>
      </c>
      <c r="K8" s="28" t="s">
        <v>83</v>
      </c>
      <c r="L8" s="28" t="s">
        <v>84</v>
      </c>
      <c r="M8" s="28" t="s">
        <v>85</v>
      </c>
      <c r="N8" s="28" t="s">
        <v>86</v>
      </c>
      <c r="O8" s="28" t="s">
        <v>87</v>
      </c>
      <c r="P8" s="28" t="s">
        <v>88</v>
      </c>
      <c r="Q8" s="28" t="s">
        <v>89</v>
      </c>
      <c r="R8" s="28" t="s">
        <v>90</v>
      </c>
      <c r="S8" s="28" t="s">
        <v>165</v>
      </c>
    </row>
    <row r="9" spans="1:22" x14ac:dyDescent="0.3">
      <c r="C9" s="25" t="s">
        <v>27</v>
      </c>
      <c r="D9" s="29">
        <f>'Input Data'!B26</f>
        <v>19313.694589663861</v>
      </c>
      <c r="E9" s="30">
        <f>'Input Data'!C26</f>
        <v>18743.485088026013</v>
      </c>
      <c r="F9" s="30">
        <f>'Input Data'!D26</f>
        <v>18809.221052813471</v>
      </c>
      <c r="G9" s="30">
        <f>'Input Data'!E26</f>
        <v>18620.65375988686</v>
      </c>
      <c r="H9" s="30">
        <f>'Input Data'!F26</f>
        <v>18572.395461164651</v>
      </c>
      <c r="I9" s="30">
        <f>'Input Data'!G26</f>
        <v>17936.891565751634</v>
      </c>
      <c r="J9" s="30">
        <f>'Input Data'!H26</f>
        <v>17707.056632907203</v>
      </c>
      <c r="K9" s="30">
        <f>'Input Data'!I26</f>
        <v>17310.088428984054</v>
      </c>
      <c r="L9" s="30">
        <f>'Input Data'!J26</f>
        <v>17313.463704441248</v>
      </c>
      <c r="M9" s="30">
        <f>'Input Data'!K26</f>
        <v>17319.298751436094</v>
      </c>
      <c r="N9" s="30">
        <f>'Input Data'!L26</f>
        <v>17500.501341233561</v>
      </c>
      <c r="O9" s="30">
        <f>'Input Data'!M26</f>
        <v>17834.375083863193</v>
      </c>
      <c r="P9" s="30">
        <f>'Input Data'!N26</f>
        <v>17953.32061614468</v>
      </c>
      <c r="Q9" s="31">
        <f>'Input Data'!O26</f>
        <v>18108.508182838079</v>
      </c>
      <c r="R9" s="31">
        <f>'Input Data'!P26</f>
        <v>18125.523554018542</v>
      </c>
      <c r="S9" s="31">
        <f>'Input Data'!Q26</f>
        <v>18127.994008357309</v>
      </c>
      <c r="U9" s="32"/>
    </row>
    <row r="10" spans="1:22" x14ac:dyDescent="0.3">
      <c r="C10" s="25" t="s">
        <v>26</v>
      </c>
      <c r="D10" s="29">
        <f>D9</f>
        <v>19313.694589663861</v>
      </c>
      <c r="E10" s="30">
        <f t="shared" ref="E10:O10" si="0">E9</f>
        <v>18743.485088026013</v>
      </c>
      <c r="F10" s="30">
        <f t="shared" si="0"/>
        <v>18809.221052813471</v>
      </c>
      <c r="G10" s="30">
        <f t="shared" si="0"/>
        <v>18620.65375988686</v>
      </c>
      <c r="H10" s="30">
        <f t="shared" si="0"/>
        <v>18572.395461164651</v>
      </c>
      <c r="I10" s="30">
        <f t="shared" si="0"/>
        <v>17936.891565751634</v>
      </c>
      <c r="J10" s="30">
        <f t="shared" si="0"/>
        <v>17707.056632907203</v>
      </c>
      <c r="K10" s="30">
        <f t="shared" si="0"/>
        <v>17310.088428984054</v>
      </c>
      <c r="L10" s="30">
        <f t="shared" si="0"/>
        <v>17313.463704441248</v>
      </c>
      <c r="M10" s="30">
        <f t="shared" si="0"/>
        <v>17319.298751436094</v>
      </c>
      <c r="N10" s="30">
        <f t="shared" si="0"/>
        <v>17500.501341233561</v>
      </c>
      <c r="O10" s="30">
        <f t="shared" si="0"/>
        <v>17834.375083863193</v>
      </c>
      <c r="P10" s="30">
        <f t="shared" ref="P10" si="1">P9</f>
        <v>17953.32061614468</v>
      </c>
      <c r="Q10" s="31">
        <f>'Input Data'!B286</f>
        <v>18433.665245447562</v>
      </c>
      <c r="R10" s="31">
        <f>'Input Data'!C286</f>
        <v>18812.550333832409</v>
      </c>
      <c r="S10" s="31"/>
      <c r="U10" s="32"/>
    </row>
    <row r="11" spans="1:22" x14ac:dyDescent="0.3">
      <c r="C11" s="3" t="s">
        <v>28</v>
      </c>
      <c r="D11" s="29"/>
      <c r="E11" s="30"/>
      <c r="F11" s="30"/>
      <c r="G11" s="30"/>
      <c r="H11" s="30"/>
      <c r="I11" s="30"/>
      <c r="J11" s="30"/>
      <c r="K11" s="30"/>
      <c r="L11" s="30"/>
      <c r="M11" s="30"/>
      <c r="N11" s="30"/>
      <c r="O11" s="30"/>
      <c r="P11" s="30"/>
      <c r="Q11" s="31">
        <f>Q10-Q9</f>
        <v>325.15706260948355</v>
      </c>
      <c r="R11" s="31">
        <f>R10-R9</f>
        <v>687.0267798138666</v>
      </c>
      <c r="S11" s="31"/>
      <c r="U11" s="32"/>
    </row>
    <row r="12" spans="1:22" x14ac:dyDescent="0.3">
      <c r="D12" s="33"/>
      <c r="E12" s="34"/>
      <c r="F12" s="34"/>
      <c r="G12" s="34"/>
      <c r="H12" s="34"/>
      <c r="I12" s="34"/>
      <c r="J12" s="34"/>
      <c r="K12" s="34"/>
      <c r="L12" s="34"/>
      <c r="M12" s="34"/>
      <c r="N12" s="34"/>
      <c r="O12" s="34"/>
      <c r="P12" s="34"/>
      <c r="Q12" s="35"/>
      <c r="R12" s="35"/>
      <c r="S12" s="35"/>
    </row>
    <row r="13" spans="1:22" x14ac:dyDescent="0.3">
      <c r="B13" s="23" t="s">
        <v>133</v>
      </c>
      <c r="D13" s="33"/>
      <c r="E13" s="34"/>
      <c r="F13" s="34"/>
      <c r="G13" s="34"/>
      <c r="H13" s="34"/>
      <c r="I13" s="34"/>
      <c r="J13" s="34"/>
      <c r="K13" s="34"/>
      <c r="L13" s="34"/>
      <c r="M13" s="34"/>
      <c r="N13" s="34"/>
      <c r="O13" s="34"/>
      <c r="P13" s="34"/>
      <c r="Q13" s="35"/>
      <c r="R13" s="35"/>
      <c r="S13" s="35"/>
    </row>
    <row r="14" spans="1:22" x14ac:dyDescent="0.3">
      <c r="B14" s="23" t="s">
        <v>113</v>
      </c>
      <c r="U14" s="32"/>
      <c r="V14" s="32"/>
    </row>
    <row r="15" spans="1:22" x14ac:dyDescent="0.3">
      <c r="B15" s="23"/>
      <c r="U15" s="32"/>
      <c r="V15" s="32"/>
    </row>
    <row r="16" spans="1:22" x14ac:dyDescent="0.3">
      <c r="C16" s="27"/>
      <c r="D16" s="36" t="s">
        <v>76</v>
      </c>
      <c r="E16" s="36" t="s">
        <v>77</v>
      </c>
      <c r="F16" s="36" t="s">
        <v>78</v>
      </c>
      <c r="G16" s="36" t="s">
        <v>79</v>
      </c>
      <c r="H16" s="36" t="s">
        <v>80</v>
      </c>
      <c r="I16" s="36" t="s">
        <v>81</v>
      </c>
      <c r="J16" s="36" t="s">
        <v>82</v>
      </c>
      <c r="K16" s="36" t="s">
        <v>83</v>
      </c>
      <c r="L16" s="36" t="s">
        <v>84</v>
      </c>
      <c r="M16" s="36" t="s">
        <v>85</v>
      </c>
      <c r="N16" s="36" t="s">
        <v>86</v>
      </c>
      <c r="O16" s="36" t="s">
        <v>87</v>
      </c>
      <c r="P16" s="28" t="s">
        <v>88</v>
      </c>
      <c r="Q16" s="28" t="s">
        <v>89</v>
      </c>
      <c r="R16" s="28" t="s">
        <v>90</v>
      </c>
      <c r="S16" s="28" t="s">
        <v>165</v>
      </c>
    </row>
    <row r="17" spans="2:20" x14ac:dyDescent="0.3">
      <c r="C17" s="3" t="s">
        <v>106</v>
      </c>
      <c r="D17" s="37"/>
      <c r="E17" s="30">
        <f>E21+E24</f>
        <v>1384.6525300128967</v>
      </c>
      <c r="F17" s="30">
        <f t="shared" ref="F17:O18" si="2">F21+F24</f>
        <v>1067.8691671643671</v>
      </c>
      <c r="G17" s="30">
        <f t="shared" si="2"/>
        <v>1249.1324472780834</v>
      </c>
      <c r="H17" s="30">
        <f t="shared" si="2"/>
        <v>1302.1036075723759</v>
      </c>
      <c r="I17" s="30">
        <f t="shared" si="2"/>
        <v>1408.9717202351669</v>
      </c>
      <c r="J17" s="30">
        <f t="shared" si="2"/>
        <v>1380.1305234019878</v>
      </c>
      <c r="K17" s="30">
        <f t="shared" si="2"/>
        <v>1295.7503165834364</v>
      </c>
      <c r="L17" s="30">
        <f t="shared" si="2"/>
        <v>1222.5265601646488</v>
      </c>
      <c r="M17" s="30">
        <f t="shared" si="2"/>
        <v>1128.6161011345903</v>
      </c>
      <c r="N17" s="30">
        <f t="shared" si="2"/>
        <v>829.2001006547606</v>
      </c>
      <c r="O17" s="30">
        <f t="shared" si="2"/>
        <v>985.53726211483047</v>
      </c>
      <c r="P17" s="30">
        <f t="shared" ref="P17:Q17" si="3">P21+P24</f>
        <v>1289.9435950212087</v>
      </c>
      <c r="Q17" s="31">
        <f t="shared" si="3"/>
        <v>1244.6351166624729</v>
      </c>
      <c r="R17" s="31">
        <f t="shared" ref="R17:S17" si="4">R21+R24</f>
        <v>1212.5539690723053</v>
      </c>
      <c r="S17" s="31">
        <f t="shared" si="4"/>
        <v>1195.4898854804483</v>
      </c>
    </row>
    <row r="18" spans="2:20" x14ac:dyDescent="0.3">
      <c r="C18" s="3" t="s">
        <v>110</v>
      </c>
      <c r="D18" s="37"/>
      <c r="E18" s="30">
        <f>E22+E25</f>
        <v>1384.6525300128967</v>
      </c>
      <c r="F18" s="30">
        <f t="shared" si="2"/>
        <v>1067.8691671643671</v>
      </c>
      <c r="G18" s="30">
        <f t="shared" si="2"/>
        <v>1249.1324472780834</v>
      </c>
      <c r="H18" s="30">
        <f t="shared" si="2"/>
        <v>1302.1036075723759</v>
      </c>
      <c r="I18" s="30">
        <f t="shared" si="2"/>
        <v>1408.9717202351669</v>
      </c>
      <c r="J18" s="30">
        <f t="shared" si="2"/>
        <v>1380.1305234019878</v>
      </c>
      <c r="K18" s="30">
        <f t="shared" si="2"/>
        <v>1295.7503165834364</v>
      </c>
      <c r="L18" s="30">
        <f t="shared" si="2"/>
        <v>1222.5265601646488</v>
      </c>
      <c r="M18" s="30">
        <f t="shared" si="2"/>
        <v>1128.6161011345903</v>
      </c>
      <c r="N18" s="30">
        <f t="shared" si="2"/>
        <v>829.2001006547606</v>
      </c>
      <c r="O18" s="30">
        <f t="shared" si="2"/>
        <v>985.53726211483047</v>
      </c>
      <c r="P18" s="30">
        <f t="shared" ref="P18:Q18" si="5">P22+P25</f>
        <v>1289.9435950212087</v>
      </c>
      <c r="Q18" s="31">
        <f t="shared" si="5"/>
        <v>1244.6351166624729</v>
      </c>
      <c r="R18" s="31">
        <f t="shared" ref="R18:S18" si="6">R22+R25</f>
        <v>1234.3266343221508</v>
      </c>
      <c r="S18" s="31">
        <f t="shared" si="6"/>
        <v>1240.8035319455505</v>
      </c>
    </row>
    <row r="19" spans="2:20" x14ac:dyDescent="0.3">
      <c r="C19" s="3" t="s">
        <v>149</v>
      </c>
      <c r="D19" s="38"/>
      <c r="E19" s="39"/>
      <c r="F19" s="39"/>
      <c r="G19" s="39"/>
      <c r="H19" s="39"/>
      <c r="I19" s="39"/>
      <c r="J19" s="39"/>
      <c r="K19" s="39"/>
      <c r="L19" s="39"/>
      <c r="M19" s="39"/>
      <c r="N19" s="39"/>
      <c r="O19" s="39"/>
      <c r="P19" s="39"/>
      <c r="Q19" s="31">
        <f t="shared" ref="Q19" si="7">Q18-Q17</f>
        <v>0</v>
      </c>
      <c r="R19" s="31">
        <f t="shared" ref="R19:S19" si="8">R18-R17</f>
        <v>21.772665249845431</v>
      </c>
      <c r="S19" s="31">
        <f t="shared" si="8"/>
        <v>45.313646465102238</v>
      </c>
    </row>
    <row r="20" spans="2:20" x14ac:dyDescent="0.3">
      <c r="C20" s="25" t="s">
        <v>24</v>
      </c>
      <c r="D20" s="26"/>
      <c r="E20" s="45">
        <f>'Input Data'!B52</f>
        <v>5.6884842353124812E-2</v>
      </c>
      <c r="F20" s="45">
        <f>'Input Data'!C52</f>
        <v>4.5774567380697649E-2</v>
      </c>
      <c r="G20" s="45">
        <f>'Input Data'!D52</f>
        <v>5.4733663355805748E-2</v>
      </c>
      <c r="H20" s="45">
        <f>'Input Data'!E52</f>
        <v>5.6688543191511113E-2</v>
      </c>
      <c r="I20" s="45">
        <f>'Input Data'!F52</f>
        <v>6.2547604103762255E-2</v>
      </c>
      <c r="J20" s="45">
        <f>'Input Data'!G52</f>
        <v>6.3617257057831278E-2</v>
      </c>
      <c r="K20" s="45">
        <f>'Input Data'!H52</f>
        <v>6.1173715215864358E-2</v>
      </c>
      <c r="L20" s="45">
        <f>'Input Data'!I52</f>
        <v>6.1675459058007642E-2</v>
      </c>
      <c r="M20" s="45">
        <f>'Input Data'!J52</f>
        <v>5.7130804307440886E-2</v>
      </c>
      <c r="N20" s="45">
        <f>'Input Data'!K52</f>
        <v>4.2382607362557341E-2</v>
      </c>
      <c r="O20" s="45">
        <f>'Input Data'!L52</f>
        <v>4.91905494672982E-2</v>
      </c>
      <c r="P20" s="45">
        <f>'Input Data'!M52</f>
        <v>6.5542742060100259E-2</v>
      </c>
      <c r="Q20" s="46">
        <f>'Input Data'!N52</f>
        <v>6.3134866514765395E-2</v>
      </c>
      <c r="R20" s="46">
        <f>'Input Data'!O52</f>
        <v>6.0828437603412396E-2</v>
      </c>
      <c r="S20" s="46">
        <f>'Input Data'!P52</f>
        <v>5.9823832861471846E-2</v>
      </c>
    </row>
    <row r="21" spans="2:20" x14ac:dyDescent="0.3">
      <c r="C21" s="3" t="s">
        <v>150</v>
      </c>
      <c r="D21" s="37"/>
      <c r="E21" s="30">
        <f>E$20*D9</f>
        <v>1098.6564719894284</v>
      </c>
      <c r="F21" s="30">
        <f t="shared" ref="F21:Q21" si="9">F20*E9</f>
        <v>857.97492111094834</v>
      </c>
      <c r="G21" s="30">
        <f t="shared" si="9"/>
        <v>1029.4975730896267</v>
      </c>
      <c r="H21" s="30">
        <f t="shared" si="9"/>
        <v>1055.57773492152</v>
      </c>
      <c r="I21" s="30">
        <f t="shared" si="9"/>
        <v>1161.6588385634377</v>
      </c>
      <c r="J21" s="30">
        <f t="shared" si="9"/>
        <v>1141.0958415568675</v>
      </c>
      <c r="K21" s="30">
        <f t="shared" si="9"/>
        <v>1083.2064397726472</v>
      </c>
      <c r="L21" s="30">
        <f t="shared" si="9"/>
        <v>1067.6076501922978</v>
      </c>
      <c r="M21" s="30">
        <f t="shared" si="9"/>
        <v>989.13210678241353</v>
      </c>
      <c r="N21" s="30">
        <f t="shared" si="9"/>
        <v>734.03703877694556</v>
      </c>
      <c r="O21" s="30">
        <f t="shared" si="9"/>
        <v>860.85927692846803</v>
      </c>
      <c r="P21" s="30">
        <f t="shared" si="9"/>
        <v>1168.9138459247242</v>
      </c>
      <c r="Q21" s="31">
        <f t="shared" si="9"/>
        <v>1133.48050059708</v>
      </c>
      <c r="R21" s="31">
        <f t="shared" ref="R21" si="10">R20*Q9</f>
        <v>1101.5122600906489</v>
      </c>
      <c r="S21" s="31">
        <f t="shared" ref="S21" si="11">S20*R9</f>
        <v>1084.3382916222765</v>
      </c>
    </row>
    <row r="22" spans="2:20" x14ac:dyDescent="0.3">
      <c r="C22" s="3" t="s">
        <v>151</v>
      </c>
      <c r="D22" s="37"/>
      <c r="E22" s="30">
        <f>E$20*D10</f>
        <v>1098.6564719894284</v>
      </c>
      <c r="F22" s="30">
        <f t="shared" ref="F22:Q22" si="12">F$20*E10</f>
        <v>857.97492111094834</v>
      </c>
      <c r="G22" s="30">
        <f t="shared" si="12"/>
        <v>1029.4975730896267</v>
      </c>
      <c r="H22" s="30">
        <f t="shared" si="12"/>
        <v>1055.57773492152</v>
      </c>
      <c r="I22" s="30">
        <f t="shared" si="12"/>
        <v>1161.6588385634377</v>
      </c>
      <c r="J22" s="30">
        <f t="shared" si="12"/>
        <v>1141.0958415568675</v>
      </c>
      <c r="K22" s="30">
        <f t="shared" si="12"/>
        <v>1083.2064397726472</v>
      </c>
      <c r="L22" s="30">
        <f t="shared" si="12"/>
        <v>1067.6076501922978</v>
      </c>
      <c r="M22" s="30">
        <f t="shared" si="12"/>
        <v>989.13210678241353</v>
      </c>
      <c r="N22" s="30">
        <f t="shared" si="12"/>
        <v>734.03703877694556</v>
      </c>
      <c r="O22" s="30">
        <f t="shared" si="12"/>
        <v>860.85927692846803</v>
      </c>
      <c r="P22" s="30">
        <f t="shared" si="12"/>
        <v>1168.9138459247242</v>
      </c>
      <c r="Q22" s="31">
        <f t="shared" si="12"/>
        <v>1133.48050059708</v>
      </c>
      <c r="R22" s="31">
        <f t="shared" ref="R22" si="13">R$20*Q10</f>
        <v>1121.2910561848987</v>
      </c>
      <c r="S22" s="31">
        <f t="shared" ref="S22" si="14">S$20*R10</f>
        <v>1125.4388668692163</v>
      </c>
      <c r="T22" s="40"/>
    </row>
    <row r="23" spans="2:20" x14ac:dyDescent="0.3">
      <c r="C23" s="25" t="s">
        <v>29</v>
      </c>
      <c r="D23" s="26"/>
      <c r="E23" s="45">
        <f>'Input Data'!B77</f>
        <v>1.4807941416683953E-2</v>
      </c>
      <c r="F23" s="45">
        <f>'Input Data'!C77</f>
        <v>1.1198250755805628E-2</v>
      </c>
      <c r="G23" s="45">
        <f>'Input Data'!D77</f>
        <v>1.1676978731429378E-2</v>
      </c>
      <c r="H23" s="45">
        <f>'Input Data'!E77</f>
        <v>1.3239377941816892E-2</v>
      </c>
      <c r="I23" s="45">
        <f>'Input Data'!F77</f>
        <v>1.3316154191787846E-2</v>
      </c>
      <c r="J23" s="45">
        <f>'Input Data'!G77</f>
        <v>1.3326427322643169E-2</v>
      </c>
      <c r="K23" s="45">
        <f>'Input Data'!H77</f>
        <v>1.2003343142631212E-2</v>
      </c>
      <c r="L23" s="45">
        <f>'Input Data'!I77</f>
        <v>8.949631344052203E-3</v>
      </c>
      <c r="M23" s="45">
        <f>'Input Data'!J77</f>
        <v>8.0563887580967653E-3</v>
      </c>
      <c r="N23" s="45">
        <f>'Input Data'!K77</f>
        <v>5.4946255759878411E-3</v>
      </c>
      <c r="O23" s="45">
        <f>'Input Data'!L77</f>
        <v>7.1242522002843509E-3</v>
      </c>
      <c r="P23" s="45">
        <f>'Input Data'!M77</f>
        <v>6.7863184735861004E-3</v>
      </c>
      <c r="Q23" s="46">
        <f>'Input Data'!N77</f>
        <v>6.1913123729008812E-3</v>
      </c>
      <c r="R23" s="46">
        <f>'Input Data'!O77</f>
        <v>6.1320185992401969E-3</v>
      </c>
      <c r="S23" s="46">
        <f>'Input Data'!P77</f>
        <v>6.1323245933786446E-3</v>
      </c>
    </row>
    <row r="24" spans="2:20" x14ac:dyDescent="0.3">
      <c r="C24" s="3" t="s">
        <v>152</v>
      </c>
      <c r="D24" s="37"/>
      <c r="E24" s="30">
        <f>E$23*D9</f>
        <v>285.99605802346827</v>
      </c>
      <c r="F24" s="30">
        <f t="shared" ref="F24:Q24" si="15">F23*E9</f>
        <v>209.89424605341881</v>
      </c>
      <c r="G24" s="30">
        <f t="shared" si="15"/>
        <v>219.63487418845659</v>
      </c>
      <c r="H24" s="30">
        <f t="shared" si="15"/>
        <v>246.52587265085586</v>
      </c>
      <c r="I24" s="30">
        <f t="shared" si="15"/>
        <v>247.31288167172923</v>
      </c>
      <c r="J24" s="30">
        <f t="shared" si="15"/>
        <v>239.03468184512039</v>
      </c>
      <c r="K24" s="30">
        <f t="shared" si="15"/>
        <v>212.54387681078919</v>
      </c>
      <c r="L24" s="30">
        <f t="shared" si="15"/>
        <v>154.91890997235106</v>
      </c>
      <c r="M24" s="30">
        <f t="shared" si="15"/>
        <v>139.48399435217686</v>
      </c>
      <c r="N24" s="30">
        <f t="shared" si="15"/>
        <v>95.163061877815039</v>
      </c>
      <c r="O24" s="30">
        <f t="shared" si="15"/>
        <v>124.67798518636243</v>
      </c>
      <c r="P24" s="30">
        <f t="shared" si="15"/>
        <v>121.02974909648445</v>
      </c>
      <c r="Q24" s="31">
        <f t="shared" si="15"/>
        <v>111.15461606539303</v>
      </c>
      <c r="R24" s="31">
        <f t="shared" ref="R24" si="16">R23*Q9</f>
        <v>111.0417089816564</v>
      </c>
      <c r="S24" s="31">
        <f t="shared" ref="S24" si="17">S23*R9</f>
        <v>111.15159385817181</v>
      </c>
    </row>
    <row r="25" spans="2:20" x14ac:dyDescent="0.3">
      <c r="C25" s="3" t="s">
        <v>153</v>
      </c>
      <c r="D25" s="37"/>
      <c r="E25" s="30">
        <f>E$23*D10</f>
        <v>285.99605802346827</v>
      </c>
      <c r="F25" s="30">
        <f t="shared" ref="F25:Q25" si="18">F$23*E10</f>
        <v>209.89424605341881</v>
      </c>
      <c r="G25" s="30">
        <f t="shared" si="18"/>
        <v>219.63487418845659</v>
      </c>
      <c r="H25" s="30">
        <f t="shared" si="18"/>
        <v>246.52587265085586</v>
      </c>
      <c r="I25" s="30">
        <f t="shared" si="18"/>
        <v>247.31288167172923</v>
      </c>
      <c r="J25" s="30">
        <f t="shared" si="18"/>
        <v>239.03468184512039</v>
      </c>
      <c r="K25" s="30">
        <f t="shared" si="18"/>
        <v>212.54387681078919</v>
      </c>
      <c r="L25" s="30">
        <f t="shared" si="18"/>
        <v>154.91890997235106</v>
      </c>
      <c r="M25" s="30">
        <f t="shared" si="18"/>
        <v>139.48399435217686</v>
      </c>
      <c r="N25" s="30">
        <f t="shared" si="18"/>
        <v>95.163061877815039</v>
      </c>
      <c r="O25" s="30">
        <f t="shared" si="18"/>
        <v>124.67798518636243</v>
      </c>
      <c r="P25" s="30">
        <f t="shared" si="18"/>
        <v>121.02974909648445</v>
      </c>
      <c r="Q25" s="31">
        <f t="shared" si="18"/>
        <v>111.15461606539303</v>
      </c>
      <c r="R25" s="31">
        <f t="shared" ref="R25" si="19">R$23*Q10</f>
        <v>113.03557813725206</v>
      </c>
      <c r="S25" s="31">
        <f t="shared" ref="S25" si="20">S$23*R10</f>
        <v>115.36466507633411</v>
      </c>
    </row>
    <row r="26" spans="2:20" x14ac:dyDescent="0.3">
      <c r="D26" s="33"/>
      <c r="E26" s="34"/>
      <c r="F26" s="34"/>
      <c r="G26" s="34"/>
      <c r="H26" s="34"/>
      <c r="I26" s="34"/>
      <c r="J26" s="34"/>
      <c r="K26" s="34"/>
      <c r="L26" s="34"/>
      <c r="M26" s="34"/>
      <c r="N26" s="34"/>
      <c r="O26" s="34"/>
      <c r="P26" s="34"/>
      <c r="Q26" s="34"/>
      <c r="R26" s="34"/>
      <c r="S26" s="34"/>
    </row>
    <row r="27" spans="2:20" x14ac:dyDescent="0.3">
      <c r="B27" s="23" t="s">
        <v>164</v>
      </c>
      <c r="D27" s="33"/>
      <c r="E27" s="34"/>
      <c r="F27" s="34"/>
      <c r="G27" s="34"/>
      <c r="H27" s="34"/>
      <c r="I27" s="34"/>
      <c r="J27" s="34"/>
      <c r="K27" s="34"/>
      <c r="L27" s="34"/>
      <c r="M27" s="34"/>
      <c r="N27" s="34"/>
      <c r="O27" s="34"/>
      <c r="P27" s="34"/>
      <c r="Q27" s="34"/>
      <c r="R27" s="34"/>
      <c r="S27" s="34"/>
    </row>
    <row r="28" spans="2:20" x14ac:dyDescent="0.3">
      <c r="D28" s="33"/>
      <c r="E28" s="34"/>
      <c r="F28" s="34"/>
      <c r="G28" s="34"/>
      <c r="H28" s="34"/>
      <c r="I28" s="34"/>
      <c r="J28" s="34"/>
      <c r="K28" s="34"/>
      <c r="L28" s="34"/>
      <c r="M28" s="34"/>
      <c r="N28" s="34"/>
      <c r="O28" s="34"/>
      <c r="P28" s="34"/>
      <c r="Q28" s="34"/>
      <c r="R28" s="34"/>
      <c r="S28" s="34"/>
    </row>
    <row r="29" spans="2:20" x14ac:dyDescent="0.3">
      <c r="C29" s="27"/>
      <c r="D29" s="36" t="s">
        <v>76</v>
      </c>
      <c r="E29" s="36" t="s">
        <v>77</v>
      </c>
      <c r="F29" s="36" t="s">
        <v>78</v>
      </c>
      <c r="G29" s="36" t="s">
        <v>79</v>
      </c>
      <c r="H29" s="36" t="s">
        <v>80</v>
      </c>
      <c r="I29" s="36" t="s">
        <v>81</v>
      </c>
      <c r="J29" s="36" t="s">
        <v>82</v>
      </c>
      <c r="K29" s="36" t="s">
        <v>83</v>
      </c>
      <c r="L29" s="36" t="s">
        <v>84</v>
      </c>
      <c r="M29" s="36" t="s">
        <v>85</v>
      </c>
      <c r="N29" s="36" t="s">
        <v>86</v>
      </c>
      <c r="O29" s="36" t="s">
        <v>87</v>
      </c>
      <c r="P29" s="28" t="s">
        <v>88</v>
      </c>
      <c r="Q29" s="28" t="s">
        <v>89</v>
      </c>
      <c r="R29" s="28" t="s">
        <v>90</v>
      </c>
      <c r="S29" s="28" t="s">
        <v>165</v>
      </c>
    </row>
    <row r="30" spans="2:20" x14ac:dyDescent="0.3">
      <c r="C30" s="3" t="s">
        <v>107</v>
      </c>
      <c r="D30" s="52"/>
      <c r="E30" s="30">
        <f>'Input Data'!B310</f>
        <v>1265.5320628453733</v>
      </c>
      <c r="F30" s="30">
        <f>'Input Data'!C310</f>
        <v>1439.8914669814296</v>
      </c>
      <c r="G30" s="30">
        <f>'Input Data'!D310</f>
        <v>1420.486822662117</v>
      </c>
      <c r="H30" s="30">
        <f>'Input Data'!E310</f>
        <v>1486.2880260392074</v>
      </c>
      <c r="I30" s="30">
        <f>'Input Data'!F310</f>
        <v>1393.4572550559119</v>
      </c>
      <c r="J30" s="30">
        <f>'Input Data'!G310</f>
        <v>1446.6148169536077</v>
      </c>
      <c r="K30" s="30">
        <f>'Input Data'!H310</f>
        <v>1263.0600847036289</v>
      </c>
      <c r="L30" s="30">
        <f>'Input Data'!I310</f>
        <v>1456.8842257829306</v>
      </c>
      <c r="M30" s="30">
        <f>'Input Data'!J310</f>
        <v>1460.5731345369882</v>
      </c>
      <c r="N30" s="30">
        <f>'Input Data'!K310</f>
        <v>1206.0348530286556</v>
      </c>
      <c r="O30" s="30">
        <f>'Input Data'!L310</f>
        <v>1340.3175350621498</v>
      </c>
      <c r="P30" s="30">
        <f>'Input Data'!M310</f>
        <v>1717.0018592768347</v>
      </c>
      <c r="Q30" s="31">
        <f>Q9*($D$6+1)-P9+Q17</f>
        <v>1500.9990467432247</v>
      </c>
      <c r="R30" s="31">
        <f>R9*($D$6+1)-Q9+R17</f>
        <v>1330.8407723978744</v>
      </c>
      <c r="S30" s="31">
        <f>S9*($D$6+1)-R9+S17</f>
        <v>1299.2455749558972</v>
      </c>
    </row>
    <row r="31" spans="2:20" x14ac:dyDescent="0.3">
      <c r="C31" s="3" t="s">
        <v>111</v>
      </c>
      <c r="D31" s="52"/>
      <c r="E31" s="30">
        <f>E30</f>
        <v>1265.5320628453733</v>
      </c>
      <c r="F31" s="30">
        <f t="shared" ref="F31:O31" si="21">F30</f>
        <v>1439.8914669814296</v>
      </c>
      <c r="G31" s="30">
        <f t="shared" si="21"/>
        <v>1420.486822662117</v>
      </c>
      <c r="H31" s="30">
        <f t="shared" si="21"/>
        <v>1486.2880260392074</v>
      </c>
      <c r="I31" s="30">
        <f t="shared" si="21"/>
        <v>1393.4572550559119</v>
      </c>
      <c r="J31" s="30">
        <f t="shared" si="21"/>
        <v>1446.6148169536077</v>
      </c>
      <c r="K31" s="30">
        <f t="shared" si="21"/>
        <v>1263.0600847036289</v>
      </c>
      <c r="L31" s="30">
        <f t="shared" si="21"/>
        <v>1456.8842257829306</v>
      </c>
      <c r="M31" s="30">
        <f t="shared" si="21"/>
        <v>1460.5731345369882</v>
      </c>
      <c r="N31" s="30">
        <f t="shared" si="21"/>
        <v>1206.0348530286556</v>
      </c>
      <c r="O31" s="30">
        <f t="shared" si="21"/>
        <v>1340.3175350621498</v>
      </c>
      <c r="P31" s="30">
        <f t="shared" ref="P31" si="22">P30</f>
        <v>1717.0018592768347</v>
      </c>
      <c r="Q31" s="31">
        <f>Q9*($D$6+1)-P10+Q18</f>
        <v>1500.9990467432247</v>
      </c>
      <c r="R31" s="31">
        <f>R9*($D$6+1)-Q10+R18</f>
        <v>1027.4563750382363</v>
      </c>
      <c r="S31" s="31">
        <f>S9*($D$6+1)-R10+S18</f>
        <v>657.5324416071328</v>
      </c>
      <c r="T31" s="34"/>
    </row>
    <row r="33" spans="2:20" x14ac:dyDescent="0.3">
      <c r="B33" s="23" t="s">
        <v>154</v>
      </c>
    </row>
    <row r="35" spans="2:20" x14ac:dyDescent="0.3">
      <c r="C35" s="37"/>
      <c r="D35" s="29" t="s">
        <v>76</v>
      </c>
      <c r="E35" s="30" t="s">
        <v>77</v>
      </c>
      <c r="F35" s="30" t="s">
        <v>78</v>
      </c>
      <c r="G35" s="30" t="s">
        <v>79</v>
      </c>
      <c r="H35" s="30" t="s">
        <v>80</v>
      </c>
      <c r="I35" s="30" t="s">
        <v>81</v>
      </c>
      <c r="J35" s="30" t="s">
        <v>82</v>
      </c>
      <c r="K35" s="30" t="s">
        <v>83</v>
      </c>
      <c r="L35" s="30" t="s">
        <v>84</v>
      </c>
      <c r="M35" s="30" t="s">
        <v>85</v>
      </c>
      <c r="N35" s="30" t="s">
        <v>86</v>
      </c>
      <c r="O35" s="30" t="s">
        <v>87</v>
      </c>
      <c r="P35" s="28" t="s">
        <v>88</v>
      </c>
      <c r="Q35" s="28" t="s">
        <v>89</v>
      </c>
      <c r="R35" s="28" t="s">
        <v>90</v>
      </c>
      <c r="S35" s="28" t="s">
        <v>165</v>
      </c>
    </row>
    <row r="36" spans="2:20" x14ac:dyDescent="0.3">
      <c r="C36" s="3" t="s">
        <v>107</v>
      </c>
      <c r="D36" s="38"/>
      <c r="E36" s="30">
        <f t="shared" ref="E36:O37" si="23">E30</f>
        <v>1265.5320628453733</v>
      </c>
      <c r="F36" s="30">
        <f t="shared" si="23"/>
        <v>1439.8914669814296</v>
      </c>
      <c r="G36" s="30">
        <f t="shared" si="23"/>
        <v>1420.486822662117</v>
      </c>
      <c r="H36" s="30">
        <f t="shared" si="23"/>
        <v>1486.2880260392074</v>
      </c>
      <c r="I36" s="30">
        <f t="shared" si="23"/>
        <v>1393.4572550559119</v>
      </c>
      <c r="J36" s="30">
        <f t="shared" si="23"/>
        <v>1446.6148169536077</v>
      </c>
      <c r="K36" s="30">
        <f t="shared" si="23"/>
        <v>1263.0600847036289</v>
      </c>
      <c r="L36" s="30">
        <f t="shared" si="23"/>
        <v>1456.8842257829306</v>
      </c>
      <c r="M36" s="30">
        <f t="shared" si="23"/>
        <v>1460.5731345369882</v>
      </c>
      <c r="N36" s="30">
        <f t="shared" si="23"/>
        <v>1206.0348530286556</v>
      </c>
      <c r="O36" s="30">
        <f t="shared" si="23"/>
        <v>1340.3175350621498</v>
      </c>
      <c r="P36" s="30">
        <f t="shared" ref="P36:Q36" si="24">P30</f>
        <v>1717.0018592768347</v>
      </c>
      <c r="Q36" s="31">
        <f t="shared" si="24"/>
        <v>1500.9990467432247</v>
      </c>
      <c r="R36" s="31">
        <f t="shared" ref="R36:S36" si="25">R30</f>
        <v>1330.8407723978744</v>
      </c>
      <c r="S36" s="31">
        <f t="shared" si="25"/>
        <v>1299.2455749558972</v>
      </c>
      <c r="T36" s="34"/>
    </row>
    <row r="37" spans="2:20" x14ac:dyDescent="0.3">
      <c r="C37" s="3" t="s">
        <v>111</v>
      </c>
      <c r="D37" s="38"/>
      <c r="E37" s="30">
        <f>E31</f>
        <v>1265.5320628453733</v>
      </c>
      <c r="F37" s="30">
        <f t="shared" si="23"/>
        <v>1439.8914669814296</v>
      </c>
      <c r="G37" s="30">
        <f t="shared" si="23"/>
        <v>1420.486822662117</v>
      </c>
      <c r="H37" s="30">
        <f t="shared" si="23"/>
        <v>1486.2880260392074</v>
      </c>
      <c r="I37" s="30">
        <f t="shared" si="23"/>
        <v>1393.4572550559119</v>
      </c>
      <c r="J37" s="30">
        <f t="shared" si="23"/>
        <v>1446.6148169536077</v>
      </c>
      <c r="K37" s="30">
        <f t="shared" si="23"/>
        <v>1263.0600847036289</v>
      </c>
      <c r="L37" s="30">
        <f t="shared" si="23"/>
        <v>1456.8842257829306</v>
      </c>
      <c r="M37" s="30">
        <f t="shared" si="23"/>
        <v>1460.5731345369882</v>
      </c>
      <c r="N37" s="30">
        <f t="shared" si="23"/>
        <v>1206.0348530286556</v>
      </c>
      <c r="O37" s="30">
        <f t="shared" si="23"/>
        <v>1340.3175350621498</v>
      </c>
      <c r="P37" s="30">
        <f t="shared" ref="P37:Q37" si="26">P31</f>
        <v>1717.0018592768347</v>
      </c>
      <c r="Q37" s="31">
        <f t="shared" si="26"/>
        <v>1500.9990467432247</v>
      </c>
      <c r="R37" s="31">
        <f t="shared" ref="R37:S37" si="27">R31</f>
        <v>1027.4563750382363</v>
      </c>
      <c r="S37" s="31">
        <f t="shared" si="27"/>
        <v>657.5324416071328</v>
      </c>
      <c r="T37" s="34"/>
    </row>
    <row r="38" spans="2:20" x14ac:dyDescent="0.3">
      <c r="C38" s="3" t="s">
        <v>25</v>
      </c>
      <c r="D38" s="37"/>
      <c r="E38" s="30">
        <f>'Input Data'!B108</f>
        <v>344.03774864225136</v>
      </c>
      <c r="F38" s="30">
        <f>'Input Data'!C108</f>
        <v>409.29278592359947</v>
      </c>
      <c r="G38" s="30">
        <f>'Input Data'!D108</f>
        <v>351.98775960288594</v>
      </c>
      <c r="H38" s="30">
        <f>'Input Data'!E108</f>
        <v>380.7365618054958</v>
      </c>
      <c r="I38" s="30">
        <f>'Input Data'!F108</f>
        <v>361.47634075679906</v>
      </c>
      <c r="J38" s="30">
        <f>'Input Data'!G108</f>
        <v>382.79639412783922</v>
      </c>
      <c r="K38" s="30">
        <f>'Input Data'!H108</f>
        <v>349.28818559938662</v>
      </c>
      <c r="L38" s="30">
        <f>'Input Data'!I108</f>
        <v>389.78386286869937</v>
      </c>
      <c r="M38" s="30">
        <f>'Input Data'!J108</f>
        <v>390.10110363473188</v>
      </c>
      <c r="N38" s="30">
        <f>'Input Data'!K108</f>
        <v>384.50198344445096</v>
      </c>
      <c r="O38" s="30">
        <f>'Input Data'!L108</f>
        <v>356.44791836389555</v>
      </c>
      <c r="P38" s="30">
        <f>'Input Data'!M108</f>
        <v>458.28274481806835</v>
      </c>
      <c r="Q38" s="31">
        <f>'Input Data'!N108</f>
        <v>426.6156430894996</v>
      </c>
      <c r="R38" s="31">
        <f>'Input Data'!O108</f>
        <v>423.47139318500979</v>
      </c>
      <c r="S38" s="31">
        <f>'Input Data'!P108</f>
        <v>422.2648309065093</v>
      </c>
      <c r="T38" s="34"/>
    </row>
    <row r="39" spans="2:20" x14ac:dyDescent="0.3">
      <c r="C39" s="3" t="s">
        <v>30</v>
      </c>
      <c r="D39" s="37"/>
      <c r="E39" s="30">
        <f>'Input Data'!B134</f>
        <v>294.1052625374985</v>
      </c>
      <c r="F39" s="30">
        <f>'Input Data'!C134</f>
        <v>382.72407881411431</v>
      </c>
      <c r="G39" s="30">
        <f>'Input Data'!D134</f>
        <v>352.23494084857572</v>
      </c>
      <c r="H39" s="30">
        <f>'Input Data'!E134</f>
        <v>360.97935818681003</v>
      </c>
      <c r="I39" s="30">
        <f>'Input Data'!F134</f>
        <v>277.02143979945009</v>
      </c>
      <c r="J39" s="30">
        <f>'Input Data'!G134</f>
        <v>265.91615166378284</v>
      </c>
      <c r="K39" s="30">
        <f>'Input Data'!H134</f>
        <v>264.26093862322483</v>
      </c>
      <c r="L39" s="30">
        <f>'Input Data'!I134</f>
        <v>260.93264547827118</v>
      </c>
      <c r="M39" s="30">
        <f>'Input Data'!J134</f>
        <v>226.68264314361676</v>
      </c>
      <c r="N39" s="30">
        <f>'Input Data'!K134</f>
        <v>203.29798841085429</v>
      </c>
      <c r="O39" s="30">
        <f>'Input Data'!L134</f>
        <v>308.14331567633087</v>
      </c>
      <c r="P39" s="30">
        <f>'Input Data'!M134</f>
        <v>417.42727771209178</v>
      </c>
      <c r="Q39" s="31">
        <f>'Input Data'!N134</f>
        <v>405.91356449703858</v>
      </c>
      <c r="R39" s="31">
        <f>'Input Data'!O134</f>
        <v>322.57347366759132</v>
      </c>
      <c r="S39" s="31">
        <f>'Input Data'!P134</f>
        <v>325.37556640852563</v>
      </c>
      <c r="T39" s="34"/>
    </row>
    <row r="40" spans="2:20" x14ac:dyDescent="0.3">
      <c r="C40" s="3" t="s">
        <v>108</v>
      </c>
      <c r="D40" s="37"/>
      <c r="E40" s="30">
        <f>E36-E$38-E$39</f>
        <v>627.38905166562336</v>
      </c>
      <c r="F40" s="30">
        <f t="shared" ref="F40:O41" si="28">F36-F$38-F$39</f>
        <v>647.8746022437158</v>
      </c>
      <c r="G40" s="30">
        <f t="shared" si="28"/>
        <v>716.26412221065539</v>
      </c>
      <c r="H40" s="30">
        <f t="shared" si="28"/>
        <v>744.57210604690158</v>
      </c>
      <c r="I40" s="30">
        <f t="shared" si="28"/>
        <v>754.95947449966275</v>
      </c>
      <c r="J40" s="30">
        <f t="shared" si="28"/>
        <v>797.90227116198571</v>
      </c>
      <c r="K40" s="30">
        <f t="shared" si="28"/>
        <v>649.51096048101749</v>
      </c>
      <c r="L40" s="30">
        <f t="shared" si="28"/>
        <v>806.16771743596007</v>
      </c>
      <c r="M40" s="30">
        <f t="shared" si="28"/>
        <v>843.78938775863958</v>
      </c>
      <c r="N40" s="30">
        <f t="shared" si="28"/>
        <v>618.23488117335035</v>
      </c>
      <c r="O40" s="30">
        <f t="shared" si="28"/>
        <v>675.7263010219234</v>
      </c>
      <c r="P40" s="30">
        <f t="shared" ref="P40:Q40" si="29">P36-P$38-P$39</f>
        <v>841.29183674667456</v>
      </c>
      <c r="Q40" s="31">
        <f t="shared" si="29"/>
        <v>668.46983915668648</v>
      </c>
      <c r="R40" s="31">
        <f t="shared" ref="R40:S40" si="30">R36-R$38-R$39</f>
        <v>584.79590554527329</v>
      </c>
      <c r="S40" s="31">
        <f t="shared" si="30"/>
        <v>551.60517764086217</v>
      </c>
      <c r="T40" s="34"/>
    </row>
    <row r="41" spans="2:20" x14ac:dyDescent="0.3">
      <c r="C41" s="3" t="s">
        <v>112</v>
      </c>
      <c r="D41" s="37"/>
      <c r="E41" s="30">
        <f>E37-E$38-E$39</f>
        <v>627.38905166562336</v>
      </c>
      <c r="F41" s="30">
        <f t="shared" si="28"/>
        <v>647.8746022437158</v>
      </c>
      <c r="G41" s="30">
        <f t="shared" si="28"/>
        <v>716.26412221065539</v>
      </c>
      <c r="H41" s="30">
        <f t="shared" si="28"/>
        <v>744.57210604690158</v>
      </c>
      <c r="I41" s="30">
        <f t="shared" si="28"/>
        <v>754.95947449966275</v>
      </c>
      <c r="J41" s="30">
        <f t="shared" si="28"/>
        <v>797.90227116198571</v>
      </c>
      <c r="K41" s="30">
        <f t="shared" si="28"/>
        <v>649.51096048101749</v>
      </c>
      <c r="L41" s="30">
        <f t="shared" si="28"/>
        <v>806.16771743596007</v>
      </c>
      <c r="M41" s="30">
        <f t="shared" si="28"/>
        <v>843.78938775863958</v>
      </c>
      <c r="N41" s="30">
        <f t="shared" si="28"/>
        <v>618.23488117335035</v>
      </c>
      <c r="O41" s="30">
        <f t="shared" si="28"/>
        <v>675.7263010219234</v>
      </c>
      <c r="P41" s="30">
        <f t="shared" ref="P41:Q41" si="31">P37-P$38-P$39</f>
        <v>841.29183674667456</v>
      </c>
      <c r="Q41" s="31">
        <f t="shared" si="31"/>
        <v>668.46983915668648</v>
      </c>
      <c r="R41" s="31">
        <f t="shared" ref="R41:S41" si="32">R37-R$38-R$39</f>
        <v>281.41150818563517</v>
      </c>
      <c r="S41" s="31">
        <f t="shared" si="32"/>
        <v>-90.107955707902136</v>
      </c>
      <c r="T41" s="34"/>
    </row>
    <row r="42" spans="2:20" x14ac:dyDescent="0.3">
      <c r="C42" s="23"/>
      <c r="D42" s="33"/>
      <c r="E42" s="53"/>
      <c r="F42" s="53"/>
      <c r="G42" s="53"/>
      <c r="H42" s="53"/>
      <c r="I42" s="53"/>
      <c r="J42" s="53"/>
      <c r="K42" s="53"/>
      <c r="L42" s="53"/>
      <c r="M42" s="53"/>
      <c r="N42" s="53"/>
      <c r="O42" s="53"/>
      <c r="P42" s="53"/>
      <c r="Q42" s="53"/>
      <c r="R42" s="41"/>
      <c r="S42" s="41"/>
      <c r="T42" s="34"/>
    </row>
    <row r="43" spans="2:20" x14ac:dyDescent="0.3">
      <c r="B43" s="23" t="s">
        <v>159</v>
      </c>
      <c r="C43" s="23"/>
      <c r="D43" s="33"/>
      <c r="E43" s="53"/>
      <c r="F43" s="53"/>
      <c r="G43" s="53"/>
      <c r="H43" s="53"/>
      <c r="I43" s="53"/>
      <c r="J43" s="53"/>
      <c r="K43" s="53"/>
      <c r="L43" s="53"/>
      <c r="M43" s="53"/>
      <c r="N43" s="53"/>
      <c r="O43" s="53"/>
      <c r="P43" s="53"/>
      <c r="Q43" s="41"/>
      <c r="R43" s="41"/>
      <c r="S43" s="41"/>
      <c r="T43" s="34"/>
    </row>
    <row r="44" spans="2:20" x14ac:dyDescent="0.3">
      <c r="C44" s="23"/>
      <c r="D44" s="33"/>
      <c r="E44" s="53"/>
      <c r="F44" s="53"/>
      <c r="G44" s="53"/>
      <c r="H44" s="53"/>
      <c r="I44" s="53"/>
      <c r="J44" s="53"/>
      <c r="K44" s="53"/>
      <c r="L44" s="53"/>
      <c r="M44" s="53"/>
      <c r="N44" s="53"/>
      <c r="O44" s="53"/>
      <c r="P44" s="53"/>
      <c r="Q44" s="41"/>
      <c r="R44" s="41"/>
      <c r="S44" s="41"/>
      <c r="T44" s="34"/>
    </row>
    <row r="45" spans="2:20" x14ac:dyDescent="0.3">
      <c r="C45" s="3" t="s">
        <v>99</v>
      </c>
      <c r="D45" s="28">
        <f>'Input Data'!B231</f>
        <v>29.484383182898686</v>
      </c>
      <c r="E45" s="53"/>
      <c r="F45" s="53"/>
      <c r="G45" s="53"/>
      <c r="H45" s="53"/>
      <c r="I45" s="53"/>
      <c r="J45" s="53"/>
      <c r="K45" s="53"/>
      <c r="L45" s="53"/>
      <c r="M45" s="53"/>
      <c r="N45" s="53"/>
      <c r="O45" s="53"/>
      <c r="P45" s="53"/>
      <c r="Q45" s="41"/>
      <c r="R45" s="41"/>
      <c r="S45" s="41"/>
      <c r="T45" s="34"/>
    </row>
    <row r="46" spans="2:20" x14ac:dyDescent="0.3">
      <c r="C46" s="23"/>
      <c r="D46" s="33"/>
      <c r="E46" s="53"/>
      <c r="F46" s="53"/>
      <c r="G46" s="53"/>
      <c r="H46" s="53"/>
      <c r="I46" s="53"/>
      <c r="J46" s="53"/>
      <c r="K46" s="53"/>
      <c r="L46" s="53"/>
      <c r="M46" s="53"/>
      <c r="N46" s="53"/>
      <c r="O46" s="53"/>
      <c r="P46" s="53"/>
      <c r="Q46" s="41"/>
      <c r="R46" s="41"/>
      <c r="S46" s="41"/>
      <c r="T46" s="34"/>
    </row>
    <row r="47" spans="2:20" x14ac:dyDescent="0.3">
      <c r="C47" s="23"/>
      <c r="D47" s="28" t="s">
        <v>89</v>
      </c>
      <c r="E47" s="28" t="s">
        <v>90</v>
      </c>
      <c r="F47" s="28" t="s">
        <v>165</v>
      </c>
      <c r="G47" s="53"/>
      <c r="H47" s="53"/>
      <c r="I47" s="53"/>
      <c r="J47" s="53"/>
      <c r="K47" s="53"/>
      <c r="L47" s="53"/>
      <c r="M47" s="53"/>
      <c r="N47" s="53"/>
      <c r="O47" s="53"/>
      <c r="P47" s="53"/>
      <c r="Q47" s="41"/>
      <c r="R47" s="41"/>
      <c r="S47" s="41"/>
      <c r="T47" s="34"/>
    </row>
    <row r="48" spans="2:20" x14ac:dyDescent="0.3">
      <c r="C48" s="3" t="s">
        <v>108</v>
      </c>
      <c r="D48" s="31">
        <f>Q40</f>
        <v>668.46983915668648</v>
      </c>
      <c r="E48" s="30">
        <f t="shared" ref="E48:F49" si="33">R40</f>
        <v>584.79590554527329</v>
      </c>
      <c r="F48" s="30">
        <f t="shared" si="33"/>
        <v>551.60517764086217</v>
      </c>
      <c r="G48" s="53"/>
      <c r="H48" s="53"/>
      <c r="I48" s="53"/>
      <c r="J48" s="53"/>
      <c r="K48" s="53"/>
      <c r="L48" s="53"/>
      <c r="M48" s="53"/>
      <c r="N48" s="53"/>
      <c r="O48" s="53"/>
      <c r="P48" s="53"/>
      <c r="Q48" s="41"/>
      <c r="R48" s="41"/>
      <c r="S48" s="41"/>
      <c r="T48" s="34"/>
    </row>
    <row r="49" spans="2:20" x14ac:dyDescent="0.3">
      <c r="C49" s="3" t="s">
        <v>112</v>
      </c>
      <c r="D49" s="31">
        <f>Q41</f>
        <v>668.46983915668648</v>
      </c>
      <c r="E49" s="30">
        <f t="shared" si="33"/>
        <v>281.41150818563517</v>
      </c>
      <c r="F49" s="30">
        <f t="shared" si="33"/>
        <v>-90.107955707902136</v>
      </c>
      <c r="G49" s="53"/>
      <c r="H49" s="53"/>
      <c r="I49" s="53"/>
      <c r="J49" s="53"/>
      <c r="K49" s="53"/>
      <c r="L49" s="53"/>
      <c r="M49" s="53"/>
      <c r="N49" s="53"/>
      <c r="O49" s="53"/>
      <c r="P49" s="53"/>
      <c r="Q49" s="41"/>
      <c r="R49" s="41"/>
      <c r="S49" s="41"/>
      <c r="T49" s="34"/>
    </row>
    <row r="50" spans="2:20" x14ac:dyDescent="0.3">
      <c r="C50" s="3" t="s">
        <v>160</v>
      </c>
      <c r="D50" s="31">
        <f>'Input Data'!B159</f>
        <v>124.09574863989336</v>
      </c>
      <c r="E50" s="30">
        <f>'Input Data'!C159</f>
        <v>138.39885913344341</v>
      </c>
      <c r="F50" s="30">
        <f>'Input Data'!D159</f>
        <v>144.38750146317491</v>
      </c>
      <c r="G50" s="53"/>
      <c r="H50" s="53"/>
      <c r="I50" s="53"/>
      <c r="J50" s="53"/>
      <c r="K50" s="53"/>
      <c r="L50" s="53"/>
      <c r="M50" s="53"/>
      <c r="N50" s="53"/>
      <c r="O50" s="53"/>
      <c r="P50" s="53"/>
      <c r="Q50" s="41"/>
      <c r="R50" s="41"/>
      <c r="S50" s="41"/>
      <c r="T50" s="34"/>
    </row>
    <row r="51" spans="2:20" x14ac:dyDescent="0.3">
      <c r="C51" s="3" t="s">
        <v>126</v>
      </c>
      <c r="D51" s="31">
        <f>D48-D$50-$D$45</f>
        <v>514.88970733389442</v>
      </c>
      <c r="E51" s="30">
        <f t="shared" ref="E51:F52" si="34">E48-E$50-$D$45</f>
        <v>416.91266322893119</v>
      </c>
      <c r="F51" s="30">
        <f t="shared" si="34"/>
        <v>377.7332929947886</v>
      </c>
      <c r="G51" s="53"/>
      <c r="H51" s="53"/>
      <c r="I51" s="53"/>
      <c r="J51" s="53"/>
      <c r="K51" s="53"/>
      <c r="L51" s="53"/>
      <c r="M51" s="53"/>
      <c r="N51" s="53"/>
      <c r="O51" s="53"/>
      <c r="P51" s="53"/>
      <c r="Q51" s="41"/>
      <c r="R51" s="41"/>
      <c r="S51" s="41"/>
      <c r="T51" s="34"/>
    </row>
    <row r="52" spans="2:20" x14ac:dyDescent="0.3">
      <c r="C52" s="3" t="s">
        <v>127</v>
      </c>
      <c r="D52" s="31">
        <f>D49-D$50-$D$45</f>
        <v>514.88970733389442</v>
      </c>
      <c r="E52" s="30">
        <f t="shared" si="34"/>
        <v>113.52826586929308</v>
      </c>
      <c r="F52" s="30">
        <f>F49-F$50-$D$45</f>
        <v>-263.97984035397576</v>
      </c>
      <c r="G52" s="53"/>
      <c r="H52" s="53"/>
      <c r="I52" s="53"/>
      <c r="J52" s="53"/>
      <c r="K52" s="53"/>
      <c r="L52" s="53"/>
      <c r="M52" s="53"/>
      <c r="N52" s="53"/>
      <c r="O52" s="53"/>
      <c r="P52" s="53"/>
      <c r="Q52" s="41"/>
      <c r="R52" s="41"/>
      <c r="S52" s="41"/>
      <c r="T52" s="34"/>
    </row>
    <row r="53" spans="2:20" x14ac:dyDescent="0.3">
      <c r="C53" s="23"/>
      <c r="D53" s="33"/>
      <c r="E53" s="53"/>
      <c r="F53" s="53"/>
      <c r="G53" s="53"/>
      <c r="H53" s="53"/>
      <c r="I53" s="53"/>
      <c r="J53" s="53"/>
      <c r="K53" s="53"/>
      <c r="L53" s="53"/>
      <c r="M53" s="53"/>
      <c r="N53" s="53"/>
      <c r="O53" s="53"/>
      <c r="P53" s="53"/>
      <c r="Q53" s="41"/>
      <c r="R53" s="41"/>
      <c r="S53" s="41"/>
      <c r="T53" s="34"/>
    </row>
    <row r="54" spans="2:20" x14ac:dyDescent="0.3">
      <c r="B54" s="23" t="s">
        <v>117</v>
      </c>
      <c r="C54" s="23"/>
      <c r="D54" s="33"/>
      <c r="E54" s="53"/>
      <c r="F54" s="53"/>
      <c r="G54" s="53"/>
      <c r="H54" s="53"/>
      <c r="I54" s="53"/>
      <c r="J54" s="53"/>
      <c r="K54" s="53"/>
      <c r="L54" s="53"/>
      <c r="M54" s="53"/>
      <c r="N54" s="53"/>
      <c r="O54" s="53"/>
      <c r="P54" s="53"/>
      <c r="Q54" s="41"/>
      <c r="R54" s="41"/>
      <c r="S54" s="41"/>
      <c r="T54" s="34"/>
    </row>
    <row r="55" spans="2:20" x14ac:dyDescent="0.3">
      <c r="C55" s="23"/>
      <c r="D55" s="33"/>
      <c r="E55" s="53"/>
      <c r="F55" s="53"/>
      <c r="G55" s="53"/>
      <c r="H55" s="53"/>
      <c r="I55" s="53"/>
      <c r="J55" s="53"/>
      <c r="K55" s="53"/>
      <c r="L55" s="53"/>
      <c r="M55" s="53"/>
      <c r="N55" s="53"/>
      <c r="O55" s="53"/>
      <c r="P55" s="53"/>
      <c r="Q55" s="41"/>
      <c r="R55" s="41"/>
      <c r="S55" s="41"/>
      <c r="T55" s="34"/>
    </row>
    <row r="56" spans="2:20" x14ac:dyDescent="0.3">
      <c r="C56" s="3" t="s">
        <v>100</v>
      </c>
      <c r="D56" s="43">
        <f>'Input Data'!B84</f>
        <v>0.98599996489091446</v>
      </c>
      <c r="E56" s="53"/>
      <c r="F56" s="53"/>
      <c r="G56" s="53"/>
      <c r="H56" s="53"/>
      <c r="I56" s="53"/>
      <c r="J56" s="53"/>
      <c r="K56" s="53"/>
      <c r="L56" s="53"/>
      <c r="M56" s="53"/>
      <c r="N56" s="53"/>
      <c r="O56" s="53"/>
      <c r="P56" s="53"/>
      <c r="Q56" s="41"/>
      <c r="R56" s="41"/>
      <c r="S56" s="41"/>
      <c r="T56" s="34"/>
    </row>
    <row r="57" spans="2:20" x14ac:dyDescent="0.3">
      <c r="C57" s="3" t="s">
        <v>128</v>
      </c>
      <c r="D57" s="44">
        <f>'Input Data'!B184</f>
        <v>0.96982758620689657</v>
      </c>
      <c r="E57" s="53"/>
      <c r="F57" s="53"/>
      <c r="G57" s="53"/>
      <c r="H57" s="53"/>
      <c r="I57" s="53"/>
      <c r="J57" s="53"/>
      <c r="K57" s="53"/>
      <c r="L57" s="53"/>
      <c r="M57" s="53"/>
      <c r="N57" s="53"/>
      <c r="O57" s="53"/>
      <c r="P57" s="53"/>
      <c r="Q57" s="41"/>
      <c r="R57" s="41"/>
      <c r="S57" s="41"/>
      <c r="T57" s="34"/>
    </row>
    <row r="58" spans="2:20" x14ac:dyDescent="0.3">
      <c r="C58" s="3" t="s">
        <v>129</v>
      </c>
      <c r="D58" s="44">
        <f>'Input Data'!B208</f>
        <v>0.63200298527519838</v>
      </c>
      <c r="E58" s="53"/>
      <c r="F58" s="53"/>
      <c r="G58" s="53"/>
      <c r="H58" s="53"/>
      <c r="I58" s="53"/>
      <c r="J58" s="53"/>
      <c r="K58" s="53"/>
      <c r="L58" s="53"/>
      <c r="M58" s="53"/>
      <c r="N58" s="53"/>
      <c r="O58" s="53"/>
      <c r="P58" s="53"/>
      <c r="Q58" s="41"/>
      <c r="R58" s="41"/>
      <c r="S58" s="41"/>
      <c r="T58" s="34"/>
    </row>
    <row r="59" spans="2:20" x14ac:dyDescent="0.3">
      <c r="C59" s="23"/>
      <c r="D59" s="33"/>
      <c r="E59" s="53"/>
      <c r="F59" s="53"/>
      <c r="G59" s="53"/>
      <c r="H59" s="53"/>
      <c r="I59" s="53"/>
      <c r="J59" s="53"/>
      <c r="K59" s="53"/>
      <c r="L59" s="53"/>
      <c r="M59" s="53"/>
      <c r="N59" s="53"/>
      <c r="O59" s="53"/>
      <c r="P59" s="53"/>
      <c r="Q59" s="41"/>
      <c r="R59" s="41"/>
      <c r="S59" s="41"/>
      <c r="T59" s="34"/>
    </row>
    <row r="60" spans="2:20" x14ac:dyDescent="0.3">
      <c r="C60" s="3" t="s">
        <v>101</v>
      </c>
      <c r="D60" s="28" t="s">
        <v>165</v>
      </c>
      <c r="E60" s="53"/>
      <c r="F60" s="53"/>
      <c r="G60" s="53"/>
      <c r="H60" s="53"/>
      <c r="I60" s="53"/>
      <c r="J60" s="53"/>
      <c r="K60" s="53"/>
      <c r="L60" s="53"/>
      <c r="M60" s="53"/>
      <c r="N60" s="53"/>
      <c r="O60" s="53"/>
      <c r="P60" s="53"/>
      <c r="Q60" s="41"/>
      <c r="R60" s="41"/>
      <c r="S60" s="41"/>
      <c r="T60" s="34"/>
    </row>
    <row r="61" spans="2:20" x14ac:dyDescent="0.3">
      <c r="C61" s="3" t="s">
        <v>118</v>
      </c>
      <c r="D61" s="28" t="s">
        <v>90</v>
      </c>
      <c r="E61" s="53"/>
      <c r="F61" s="53"/>
      <c r="G61" s="53"/>
      <c r="H61" s="53"/>
      <c r="I61" s="53"/>
      <c r="J61" s="53"/>
      <c r="K61" s="53"/>
      <c r="L61" s="53"/>
      <c r="M61" s="53"/>
      <c r="N61" s="53"/>
      <c r="O61" s="53"/>
      <c r="P61" s="53"/>
      <c r="Q61" s="41"/>
      <c r="R61" s="41"/>
      <c r="S61" s="41"/>
      <c r="T61" s="34"/>
    </row>
    <row r="62" spans="2:20" x14ac:dyDescent="0.3">
      <c r="C62" s="3" t="s">
        <v>130</v>
      </c>
      <c r="D62" s="31">
        <f>F51/D$56/D$57/D$58</f>
        <v>625.0211338069854</v>
      </c>
      <c r="E62" s="53"/>
      <c r="F62" s="53"/>
      <c r="G62" s="53"/>
      <c r="H62" s="53"/>
      <c r="I62" s="53"/>
      <c r="J62" s="53"/>
      <c r="K62" s="53"/>
      <c r="L62" s="53"/>
      <c r="M62" s="53"/>
      <c r="N62" s="53"/>
      <c r="O62" s="53"/>
      <c r="P62" s="53"/>
      <c r="Q62" s="41"/>
      <c r="R62" s="41"/>
      <c r="S62" s="41"/>
      <c r="T62" s="34"/>
    </row>
    <row r="63" spans="2:20" x14ac:dyDescent="0.3">
      <c r="C63" s="3" t="s">
        <v>131</v>
      </c>
      <c r="D63" s="31">
        <f>F52/D$56/D$57/D$58</f>
        <v>-436.79755578893406</v>
      </c>
      <c r="E63" s="53"/>
      <c r="F63" s="53"/>
      <c r="G63" s="53"/>
      <c r="H63" s="53"/>
      <c r="I63" s="53"/>
      <c r="J63" s="53"/>
      <c r="K63" s="53"/>
      <c r="L63" s="53"/>
      <c r="M63" s="53"/>
      <c r="N63" s="53"/>
      <c r="O63" s="53"/>
      <c r="P63" s="53"/>
      <c r="Q63" s="41"/>
      <c r="R63" s="41"/>
      <c r="S63" s="41"/>
      <c r="T63" s="34"/>
    </row>
    <row r="64" spans="2:20" ht="14.5" x14ac:dyDescent="0.35">
      <c r="C64" s="3" t="s">
        <v>31</v>
      </c>
      <c r="D64" s="31">
        <f>D63-D62</f>
        <v>-1061.8186895959195</v>
      </c>
      <c r="E64" s="60" t="s">
        <v>174</v>
      </c>
      <c r="F64" s="53"/>
      <c r="G64" s="53"/>
      <c r="H64" s="53"/>
      <c r="I64" s="53"/>
      <c r="J64" s="53"/>
      <c r="K64" s="53"/>
      <c r="L64" s="53"/>
      <c r="M64" s="53"/>
      <c r="N64" s="53"/>
      <c r="O64" s="53"/>
      <c r="P64" s="53"/>
      <c r="Q64" s="41"/>
      <c r="R64" s="41"/>
      <c r="S64" s="41"/>
      <c r="T64" s="34"/>
    </row>
    <row r="65" spans="2:20" x14ac:dyDescent="0.3">
      <c r="C65" s="23"/>
      <c r="D65" s="33"/>
      <c r="E65" s="53"/>
      <c r="F65" s="53"/>
      <c r="G65" s="53"/>
      <c r="H65" s="53"/>
      <c r="I65" s="53"/>
      <c r="J65" s="53"/>
      <c r="K65" s="53"/>
      <c r="L65" s="53"/>
      <c r="M65" s="53"/>
      <c r="N65" s="53"/>
      <c r="O65" s="53"/>
      <c r="P65" s="53"/>
      <c r="Q65" s="41"/>
      <c r="R65" s="41"/>
      <c r="S65" s="41"/>
      <c r="T65" s="34"/>
    </row>
    <row r="66" spans="2:20" x14ac:dyDescent="0.3">
      <c r="B66" s="23" t="s">
        <v>119</v>
      </c>
      <c r="C66" s="23"/>
      <c r="D66" s="33"/>
      <c r="E66" s="53"/>
      <c r="F66" s="53"/>
      <c r="G66" s="53"/>
      <c r="H66" s="53"/>
      <c r="I66" s="53"/>
      <c r="J66" s="53"/>
      <c r="K66" s="53"/>
      <c r="L66" s="53"/>
      <c r="M66" s="53"/>
      <c r="N66" s="53"/>
      <c r="O66" s="53"/>
      <c r="P66" s="53"/>
      <c r="Q66" s="41"/>
      <c r="R66" s="41"/>
      <c r="S66" s="41"/>
      <c r="T66" s="34"/>
    </row>
    <row r="67" spans="2:20" x14ac:dyDescent="0.3">
      <c r="B67" s="23" t="s">
        <v>175</v>
      </c>
      <c r="C67" s="23"/>
      <c r="D67" s="33"/>
      <c r="E67" s="53"/>
      <c r="F67" s="53"/>
      <c r="G67" s="53"/>
      <c r="H67" s="53"/>
      <c r="I67" s="53"/>
      <c r="J67" s="53"/>
      <c r="K67" s="53"/>
      <c r="L67" s="53"/>
      <c r="M67" s="53"/>
      <c r="N67" s="53"/>
      <c r="O67" s="53"/>
      <c r="P67" s="53"/>
      <c r="Q67" s="41"/>
      <c r="R67" s="41"/>
      <c r="S67" s="41"/>
      <c r="T67" s="34"/>
    </row>
    <row r="68" spans="2:20" x14ac:dyDescent="0.3">
      <c r="B68" s="23"/>
      <c r="C68" s="23"/>
      <c r="D68" s="33"/>
      <c r="E68" s="53"/>
      <c r="F68" s="53"/>
      <c r="G68" s="53"/>
      <c r="H68" s="53"/>
      <c r="I68" s="53"/>
      <c r="J68" s="53"/>
      <c r="K68" s="53"/>
      <c r="L68" s="53"/>
      <c r="M68" s="53"/>
      <c r="N68" s="53"/>
      <c r="O68" s="53"/>
      <c r="P68" s="53"/>
      <c r="Q68" s="41"/>
      <c r="R68" s="41"/>
      <c r="S68" s="41"/>
      <c r="T68" s="34"/>
    </row>
    <row r="69" spans="2:20" x14ac:dyDescent="0.3">
      <c r="C69" s="36"/>
      <c r="D69" s="29" t="str">
        <f>D61</f>
        <v>2024/25</v>
      </c>
      <c r="E69" s="53"/>
      <c r="F69" s="53"/>
      <c r="G69" s="53"/>
      <c r="H69" s="53"/>
      <c r="I69" s="53"/>
      <c r="J69" s="53"/>
      <c r="K69" s="53"/>
      <c r="L69" s="53"/>
      <c r="M69" s="53"/>
      <c r="N69" s="53"/>
      <c r="O69" s="53"/>
      <c r="P69" s="53"/>
      <c r="Q69" s="41"/>
      <c r="R69" s="41"/>
      <c r="S69" s="41"/>
      <c r="T69" s="34"/>
    </row>
    <row r="70" spans="2:20" x14ac:dyDescent="0.3">
      <c r="C70" s="25" t="s">
        <v>132</v>
      </c>
      <c r="D70" s="31">
        <f>MAX(D62:D63)</f>
        <v>625.0211338069854</v>
      </c>
    </row>
    <row r="72" spans="2:20" ht="14.5" x14ac:dyDescent="0.35">
      <c r="B72" s="76" t="s">
        <v>209</v>
      </c>
    </row>
  </sheetData>
  <phoneticPr fontId="15" type="noConversion"/>
  <hyperlinks>
    <hyperlink ref="B72" location="Contents!A1" display="Link to Contents page" xr:uid="{1FD0C4B0-D5A8-4292-A299-65D48A13FABF}"/>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E927B-8DA6-4AA5-8030-62D06FB6DF25}">
  <dimension ref="A1:V72"/>
  <sheetViews>
    <sheetView zoomScale="80" zoomScaleNormal="80" workbookViewId="0"/>
  </sheetViews>
  <sheetFormatPr defaultColWidth="9.08984375" defaultRowHeight="14" x14ac:dyDescent="0.3"/>
  <cols>
    <col min="1" max="1" width="6.26953125" style="24" customWidth="1"/>
    <col min="2" max="2" width="5.08984375" style="24" customWidth="1"/>
    <col min="3" max="3" width="81.1796875" style="24" customWidth="1"/>
    <col min="4" max="19" width="10.81640625" style="24" customWidth="1"/>
    <col min="20" max="20" width="9.90625" style="24" bestFit="1" customWidth="1"/>
    <col min="21" max="16384" width="9.08984375" style="24"/>
  </cols>
  <sheetData>
    <row r="1" spans="1:22" x14ac:dyDescent="0.3">
      <c r="A1" s="23" t="s">
        <v>116</v>
      </c>
    </row>
    <row r="2" spans="1:22" x14ac:dyDescent="0.3">
      <c r="A2" s="23" t="s">
        <v>161</v>
      </c>
    </row>
    <row r="3" spans="1:22" x14ac:dyDescent="0.3">
      <c r="A3" s="23"/>
    </row>
    <row r="4" spans="1:22" x14ac:dyDescent="0.3">
      <c r="B4" s="23" t="s">
        <v>105</v>
      </c>
    </row>
    <row r="6" spans="1:22" x14ac:dyDescent="0.3">
      <c r="C6" s="25" t="s">
        <v>121</v>
      </c>
      <c r="D6" s="26">
        <f>'Input Data'!B239</f>
        <v>5.5872279685214975E-3</v>
      </c>
    </row>
    <row r="8" spans="1:22" x14ac:dyDescent="0.3">
      <c r="C8" s="27"/>
      <c r="D8" s="28" t="s">
        <v>76</v>
      </c>
      <c r="E8" s="28" t="s">
        <v>77</v>
      </c>
      <c r="F8" s="28" t="s">
        <v>78</v>
      </c>
      <c r="G8" s="28" t="s">
        <v>79</v>
      </c>
      <c r="H8" s="28" t="s">
        <v>80</v>
      </c>
      <c r="I8" s="28" t="s">
        <v>81</v>
      </c>
      <c r="J8" s="28" t="s">
        <v>82</v>
      </c>
      <c r="K8" s="28" t="s">
        <v>83</v>
      </c>
      <c r="L8" s="28" t="s">
        <v>84</v>
      </c>
      <c r="M8" s="28" t="s">
        <v>85</v>
      </c>
      <c r="N8" s="28" t="s">
        <v>86</v>
      </c>
      <c r="O8" s="28" t="s">
        <v>87</v>
      </c>
      <c r="P8" s="28" t="s">
        <v>88</v>
      </c>
      <c r="Q8" s="28" t="s">
        <v>89</v>
      </c>
      <c r="R8" s="28" t="s">
        <v>90</v>
      </c>
      <c r="S8" s="28" t="s">
        <v>165</v>
      </c>
    </row>
    <row r="9" spans="1:22" x14ac:dyDescent="0.3">
      <c r="C9" s="25" t="s">
        <v>27</v>
      </c>
      <c r="D9" s="29">
        <f>'Input Data'!B27</f>
        <v>7232.950567675598</v>
      </c>
      <c r="E9" s="30">
        <f>'Input Data'!C27</f>
        <v>7243.8368098374322</v>
      </c>
      <c r="F9" s="30">
        <f>'Input Data'!D27</f>
        <v>7339.3681977485503</v>
      </c>
      <c r="G9" s="30">
        <f>'Input Data'!E27</f>
        <v>7314.7793513774595</v>
      </c>
      <c r="H9" s="30">
        <f>'Input Data'!F27</f>
        <v>7353.3474060454919</v>
      </c>
      <c r="I9" s="30">
        <f>'Input Data'!G27</f>
        <v>7352.3689705916004</v>
      </c>
      <c r="J9" s="30">
        <f>'Input Data'!H27</f>
        <v>7308.6780846570191</v>
      </c>
      <c r="K9" s="30">
        <f>'Input Data'!I27</f>
        <v>7057.131607419873</v>
      </c>
      <c r="L9" s="30">
        <f>'Input Data'!J27</f>
        <v>7011.184325043695</v>
      </c>
      <c r="M9" s="30">
        <f>'Input Data'!K27</f>
        <v>7069.2405703237991</v>
      </c>
      <c r="N9" s="30">
        <f>'Input Data'!L27</f>
        <v>7240.6474602193284</v>
      </c>
      <c r="O9" s="30">
        <f>'Input Data'!M27</f>
        <v>7490.6495668274492</v>
      </c>
      <c r="P9" s="30">
        <f>'Input Data'!N27</f>
        <v>7628.0748192598385</v>
      </c>
      <c r="Q9" s="31">
        <f>'Input Data'!O27</f>
        <v>7694.011500003543</v>
      </c>
      <c r="R9" s="31">
        <f>'Input Data'!P27</f>
        <v>7701.2410553162981</v>
      </c>
      <c r="S9" s="31">
        <f>'Input Data'!Q27</f>
        <v>7702.290711306774</v>
      </c>
      <c r="U9" s="32"/>
    </row>
    <row r="10" spans="1:22" x14ac:dyDescent="0.3">
      <c r="C10" s="25" t="s">
        <v>26</v>
      </c>
      <c r="D10" s="29">
        <f>D9</f>
        <v>7232.950567675598</v>
      </c>
      <c r="E10" s="30">
        <f t="shared" ref="E10:O10" si="0">E9</f>
        <v>7243.8368098374322</v>
      </c>
      <c r="F10" s="30">
        <f t="shared" si="0"/>
        <v>7339.3681977485503</v>
      </c>
      <c r="G10" s="30">
        <f t="shared" si="0"/>
        <v>7314.7793513774595</v>
      </c>
      <c r="H10" s="30">
        <f t="shared" si="0"/>
        <v>7353.3474060454919</v>
      </c>
      <c r="I10" s="30">
        <f t="shared" si="0"/>
        <v>7352.3689705916004</v>
      </c>
      <c r="J10" s="30">
        <f t="shared" si="0"/>
        <v>7308.6780846570191</v>
      </c>
      <c r="K10" s="30">
        <f t="shared" si="0"/>
        <v>7057.131607419873</v>
      </c>
      <c r="L10" s="30">
        <f t="shared" si="0"/>
        <v>7011.184325043695</v>
      </c>
      <c r="M10" s="30">
        <f t="shared" si="0"/>
        <v>7069.2405703237991</v>
      </c>
      <c r="N10" s="30">
        <f t="shared" si="0"/>
        <v>7240.6474602193284</v>
      </c>
      <c r="O10" s="30">
        <f t="shared" si="0"/>
        <v>7490.6495668274492</v>
      </c>
      <c r="P10" s="30">
        <f t="shared" ref="P10" si="1">P9</f>
        <v>7628.0748192598385</v>
      </c>
      <c r="Q10" s="31">
        <f>'Input Data'!B287</f>
        <v>7615.7294136926921</v>
      </c>
      <c r="R10" s="31">
        <f>'Input Data'!C287</f>
        <v>7560.3078498014374</v>
      </c>
      <c r="S10" s="31"/>
      <c r="U10" s="32"/>
    </row>
    <row r="11" spans="1:22" x14ac:dyDescent="0.3">
      <c r="C11" s="3" t="s">
        <v>28</v>
      </c>
      <c r="D11" s="29"/>
      <c r="E11" s="30"/>
      <c r="F11" s="30"/>
      <c r="G11" s="30"/>
      <c r="H11" s="30"/>
      <c r="I11" s="30"/>
      <c r="J11" s="30"/>
      <c r="K11" s="30"/>
      <c r="L11" s="30"/>
      <c r="M11" s="30"/>
      <c r="N11" s="30"/>
      <c r="O11" s="30"/>
      <c r="P11" s="30"/>
      <c r="Q11" s="31">
        <f>Q10-Q9</f>
        <v>-78.2820863108509</v>
      </c>
      <c r="R11" s="31">
        <f>R10-R9</f>
        <v>-140.93320551486067</v>
      </c>
      <c r="S11" s="31"/>
      <c r="U11" s="32"/>
    </row>
    <row r="12" spans="1:22" x14ac:dyDescent="0.3">
      <c r="D12" s="33"/>
      <c r="E12" s="34"/>
      <c r="F12" s="34"/>
      <c r="G12" s="34"/>
      <c r="H12" s="34"/>
      <c r="I12" s="34"/>
      <c r="J12" s="34"/>
      <c r="K12" s="34"/>
      <c r="L12" s="34"/>
      <c r="M12" s="34"/>
      <c r="N12" s="34"/>
      <c r="O12" s="34"/>
      <c r="P12" s="34"/>
      <c r="Q12" s="35"/>
      <c r="R12" s="35"/>
      <c r="S12" s="35"/>
    </row>
    <row r="13" spans="1:22" x14ac:dyDescent="0.3">
      <c r="B13" s="23" t="s">
        <v>133</v>
      </c>
      <c r="D13" s="33"/>
      <c r="E13" s="34"/>
      <c r="F13" s="34"/>
      <c r="G13" s="34"/>
      <c r="H13" s="34"/>
      <c r="I13" s="34"/>
      <c r="J13" s="34"/>
      <c r="K13" s="34"/>
      <c r="L13" s="34"/>
      <c r="M13" s="34"/>
      <c r="N13" s="34"/>
      <c r="O13" s="34"/>
      <c r="P13" s="34"/>
      <c r="Q13" s="35"/>
      <c r="R13" s="35"/>
      <c r="S13" s="35"/>
    </row>
    <row r="14" spans="1:22" x14ac:dyDescent="0.3">
      <c r="B14" s="23" t="s">
        <v>113</v>
      </c>
      <c r="U14" s="32"/>
      <c r="V14" s="32"/>
    </row>
    <row r="15" spans="1:22" x14ac:dyDescent="0.3">
      <c r="B15" s="23"/>
      <c r="U15" s="32"/>
      <c r="V15" s="32"/>
    </row>
    <row r="16" spans="1:22" x14ac:dyDescent="0.3">
      <c r="C16" s="27"/>
      <c r="D16" s="36" t="s">
        <v>76</v>
      </c>
      <c r="E16" s="36" t="s">
        <v>77</v>
      </c>
      <c r="F16" s="36" t="s">
        <v>78</v>
      </c>
      <c r="G16" s="36" t="s">
        <v>79</v>
      </c>
      <c r="H16" s="36" t="s">
        <v>80</v>
      </c>
      <c r="I16" s="36" t="s">
        <v>81</v>
      </c>
      <c r="J16" s="36" t="s">
        <v>82</v>
      </c>
      <c r="K16" s="36" t="s">
        <v>83</v>
      </c>
      <c r="L16" s="36" t="s">
        <v>84</v>
      </c>
      <c r="M16" s="36" t="s">
        <v>85</v>
      </c>
      <c r="N16" s="36" t="s">
        <v>86</v>
      </c>
      <c r="O16" s="36" t="s">
        <v>87</v>
      </c>
      <c r="P16" s="28" t="s">
        <v>88</v>
      </c>
      <c r="Q16" s="28" t="s">
        <v>89</v>
      </c>
      <c r="R16" s="28" t="s">
        <v>90</v>
      </c>
      <c r="S16" s="28" t="s">
        <v>165</v>
      </c>
    </row>
    <row r="17" spans="2:20" x14ac:dyDescent="0.3">
      <c r="C17" s="3" t="s">
        <v>106</v>
      </c>
      <c r="D17" s="37"/>
      <c r="E17" s="30">
        <f>E21+E24</f>
        <v>731.82742312920459</v>
      </c>
      <c r="F17" s="30">
        <f t="shared" ref="F17:O18" si="2">F21+F24</f>
        <v>664.72530290821737</v>
      </c>
      <c r="G17" s="30">
        <f t="shared" si="2"/>
        <v>665.08818755174821</v>
      </c>
      <c r="H17" s="30">
        <f t="shared" si="2"/>
        <v>769.03510823612237</v>
      </c>
      <c r="I17" s="30">
        <f t="shared" si="2"/>
        <v>830.0429764699893</v>
      </c>
      <c r="J17" s="30">
        <f t="shared" si="2"/>
        <v>792.02789815912286</v>
      </c>
      <c r="K17" s="30">
        <f t="shared" si="2"/>
        <v>784.55906652181761</v>
      </c>
      <c r="L17" s="30">
        <f t="shared" si="2"/>
        <v>673.8915082212967</v>
      </c>
      <c r="M17" s="30">
        <f t="shared" si="2"/>
        <v>604.98315244702053</v>
      </c>
      <c r="N17" s="30">
        <f t="shared" si="2"/>
        <v>535.37545095584881</v>
      </c>
      <c r="O17" s="30">
        <f t="shared" si="2"/>
        <v>588.36050422817755</v>
      </c>
      <c r="P17" s="30">
        <f t="shared" ref="P17:Q17" si="3">P21+P24</f>
        <v>664.21115696904099</v>
      </c>
      <c r="Q17" s="31">
        <f t="shared" si="3"/>
        <v>683.25963961642105</v>
      </c>
      <c r="R17" s="31">
        <f t="shared" ref="R17:S17" si="4">R21+R24</f>
        <v>668.4825761381469</v>
      </c>
      <c r="S17" s="31">
        <f t="shared" si="4"/>
        <v>662.13411640193203</v>
      </c>
    </row>
    <row r="18" spans="2:20" x14ac:dyDescent="0.3">
      <c r="C18" s="3" t="s">
        <v>110</v>
      </c>
      <c r="D18" s="37"/>
      <c r="E18" s="30">
        <f>E22+E25</f>
        <v>731.82742312920459</v>
      </c>
      <c r="F18" s="30">
        <f t="shared" si="2"/>
        <v>664.72530290821737</v>
      </c>
      <c r="G18" s="30">
        <f t="shared" si="2"/>
        <v>665.08818755174821</v>
      </c>
      <c r="H18" s="30">
        <f t="shared" si="2"/>
        <v>769.03510823612237</v>
      </c>
      <c r="I18" s="30">
        <f t="shared" si="2"/>
        <v>830.0429764699893</v>
      </c>
      <c r="J18" s="30">
        <f t="shared" si="2"/>
        <v>792.02789815912286</v>
      </c>
      <c r="K18" s="30">
        <f t="shared" si="2"/>
        <v>784.55906652181761</v>
      </c>
      <c r="L18" s="30">
        <f t="shared" si="2"/>
        <v>673.8915082212967</v>
      </c>
      <c r="M18" s="30">
        <f t="shared" si="2"/>
        <v>604.98315244702053</v>
      </c>
      <c r="N18" s="30">
        <f t="shared" si="2"/>
        <v>535.37545095584881</v>
      </c>
      <c r="O18" s="30">
        <f t="shared" si="2"/>
        <v>588.36050422817755</v>
      </c>
      <c r="P18" s="30">
        <f t="shared" ref="P18:Q18" si="5">P22+P25</f>
        <v>664.21115696904099</v>
      </c>
      <c r="Q18" s="31">
        <f t="shared" si="5"/>
        <v>683.25963961642105</v>
      </c>
      <c r="R18" s="31">
        <f t="shared" ref="R18:S18" si="6">R22+R25</f>
        <v>661.68115522494418</v>
      </c>
      <c r="S18" s="31">
        <f t="shared" si="6"/>
        <v>650.01701958143235</v>
      </c>
    </row>
    <row r="19" spans="2:20" x14ac:dyDescent="0.3">
      <c r="C19" s="3" t="s">
        <v>149</v>
      </c>
      <c r="D19" s="38"/>
      <c r="E19" s="39"/>
      <c r="F19" s="39"/>
      <c r="G19" s="39"/>
      <c r="H19" s="39"/>
      <c r="I19" s="39"/>
      <c r="J19" s="39"/>
      <c r="K19" s="39"/>
      <c r="L19" s="39"/>
      <c r="M19" s="39"/>
      <c r="N19" s="39"/>
      <c r="O19" s="39"/>
      <c r="P19" s="39"/>
      <c r="Q19" s="31">
        <f t="shared" ref="Q19" si="7">Q18-Q17</f>
        <v>0</v>
      </c>
      <c r="R19" s="31">
        <f t="shared" ref="R19:S19" si="8">R18-R17</f>
        <v>-6.801420913202719</v>
      </c>
      <c r="S19" s="31">
        <f t="shared" si="8"/>
        <v>-12.117096820499683</v>
      </c>
    </row>
    <row r="20" spans="2:20" x14ac:dyDescent="0.3">
      <c r="C20" s="25" t="s">
        <v>24</v>
      </c>
      <c r="D20" s="26"/>
      <c r="E20" s="45">
        <f>'Input Data'!B53</f>
        <v>6.8326982302313016E-2</v>
      </c>
      <c r="F20" s="45">
        <f>'Input Data'!C53</f>
        <v>6.4493724652496989E-2</v>
      </c>
      <c r="G20" s="45">
        <f>'Input Data'!D53</f>
        <v>6.5198176962545693E-2</v>
      </c>
      <c r="H20" s="45">
        <f>'Input Data'!E53</f>
        <v>7.303562362164831E-2</v>
      </c>
      <c r="I20" s="45">
        <f>'Input Data'!F53</f>
        <v>8.3943326967367948E-2</v>
      </c>
      <c r="J20" s="45">
        <f>'Input Data'!G53</f>
        <v>8.3216189961543327E-2</v>
      </c>
      <c r="K20" s="45">
        <f>'Input Data'!H53</f>
        <v>8.2352071054773837E-2</v>
      </c>
      <c r="L20" s="45">
        <f>'Input Data'!I53</f>
        <v>7.7321705559910053E-2</v>
      </c>
      <c r="M20" s="45">
        <f>'Input Data'!J53</f>
        <v>6.989523700071601E-2</v>
      </c>
      <c r="N20" s="45">
        <f>'Input Data'!K53</f>
        <v>5.7952685103417299E-2</v>
      </c>
      <c r="O20" s="45">
        <f>'Input Data'!L53</f>
        <v>6.4232745973967151E-2</v>
      </c>
      <c r="P20" s="45">
        <f>'Input Data'!M53</f>
        <v>7.3812044819737313E-2</v>
      </c>
      <c r="Q20" s="46">
        <f>'Input Data'!N53</f>
        <v>7.3883476741345475E-2</v>
      </c>
      <c r="R20" s="46">
        <f>'Input Data'!O53</f>
        <v>7.1345301727403609E-2</v>
      </c>
      <c r="S20" s="46">
        <f>'Input Data'!P53</f>
        <v>7.0438622971035314E-2</v>
      </c>
    </row>
    <row r="21" spans="2:20" x14ac:dyDescent="0.3">
      <c r="C21" s="3" t="s">
        <v>150</v>
      </c>
      <c r="D21" s="37"/>
      <c r="E21" s="30">
        <f>E$20*D9</f>
        <v>494.20568543107549</v>
      </c>
      <c r="F21" s="30">
        <f t="shared" ref="F21:Q21" si="9">F20*E9</f>
        <v>467.18201664127753</v>
      </c>
      <c r="G21" s="30">
        <f t="shared" si="9"/>
        <v>478.51342655009</v>
      </c>
      <c r="H21" s="30">
        <f t="shared" si="9"/>
        <v>534.23947158260887</v>
      </c>
      <c r="I21" s="30">
        <f t="shared" si="9"/>
        <v>617.26444561032372</v>
      </c>
      <c r="J21" s="30">
        <f t="shared" si="9"/>
        <v>611.83613292410735</v>
      </c>
      <c r="K21" s="30">
        <f t="shared" si="9"/>
        <v>601.88477694414314</v>
      </c>
      <c r="L21" s="30">
        <f t="shared" si="9"/>
        <v>545.66945224645417</v>
      </c>
      <c r="M21" s="30">
        <f t="shared" si="9"/>
        <v>490.04839005463418</v>
      </c>
      <c r="N21" s="30">
        <f t="shared" si="9"/>
        <v>409.68147269227723</v>
      </c>
      <c r="O21" s="30">
        <f t="shared" si="9"/>
        <v>465.08666899931853</v>
      </c>
      <c r="P21" s="30">
        <f t="shared" si="9"/>
        <v>552.90016155561352</v>
      </c>
      <c r="Q21" s="31">
        <f t="shared" si="9"/>
        <v>563.58868849002738</v>
      </c>
      <c r="R21" s="31">
        <f t="shared" ref="R21" si="10">R20*Q9</f>
        <v>548.93157196186598</v>
      </c>
      <c r="S21" s="31">
        <f t="shared" ref="S21" si="11">S20*R9</f>
        <v>542.4648151044828</v>
      </c>
    </row>
    <row r="22" spans="2:20" x14ac:dyDescent="0.3">
      <c r="C22" s="3" t="s">
        <v>151</v>
      </c>
      <c r="D22" s="37"/>
      <c r="E22" s="30">
        <f>E$20*D10</f>
        <v>494.20568543107549</v>
      </c>
      <c r="F22" s="30">
        <f t="shared" ref="F22:Q22" si="12">F$20*E10</f>
        <v>467.18201664127753</v>
      </c>
      <c r="G22" s="30">
        <f t="shared" si="12"/>
        <v>478.51342655009</v>
      </c>
      <c r="H22" s="30">
        <f t="shared" si="12"/>
        <v>534.23947158260887</v>
      </c>
      <c r="I22" s="30">
        <f t="shared" si="12"/>
        <v>617.26444561032372</v>
      </c>
      <c r="J22" s="30">
        <f t="shared" si="12"/>
        <v>611.83613292410735</v>
      </c>
      <c r="K22" s="30">
        <f t="shared" si="12"/>
        <v>601.88477694414314</v>
      </c>
      <c r="L22" s="30">
        <f t="shared" si="12"/>
        <v>545.66945224645417</v>
      </c>
      <c r="M22" s="30">
        <f t="shared" si="12"/>
        <v>490.04839005463418</v>
      </c>
      <c r="N22" s="30">
        <f t="shared" si="12"/>
        <v>409.68147269227723</v>
      </c>
      <c r="O22" s="30">
        <f t="shared" si="12"/>
        <v>465.08666899931853</v>
      </c>
      <c r="P22" s="30">
        <f t="shared" si="12"/>
        <v>552.90016155561352</v>
      </c>
      <c r="Q22" s="31">
        <f t="shared" si="12"/>
        <v>563.58868849002738</v>
      </c>
      <c r="R22" s="31">
        <f t="shared" ref="R22" si="13">R$20*Q10</f>
        <v>543.34651289416774</v>
      </c>
      <c r="S22" s="31">
        <f t="shared" ref="S22" si="14">S$20*R10</f>
        <v>532.53767417712208</v>
      </c>
      <c r="T22" s="40"/>
    </row>
    <row r="23" spans="2:20" x14ac:dyDescent="0.3">
      <c r="C23" s="25" t="s">
        <v>29</v>
      </c>
      <c r="D23" s="26"/>
      <c r="E23" s="45">
        <f>'Input Data'!B78</f>
        <v>3.2852669940822213E-2</v>
      </c>
      <c r="F23" s="45">
        <f>'Input Data'!C78</f>
        <v>2.7270532378458306E-2</v>
      </c>
      <c r="G23" s="45">
        <f>'Input Data'!D78</f>
        <v>2.5421092929891767E-2</v>
      </c>
      <c r="H23" s="45">
        <f>'Input Data'!E78</f>
        <v>3.2098799618514626E-2</v>
      </c>
      <c r="I23" s="45">
        <f>'Input Data'!F78</f>
        <v>2.8936281547738595E-2</v>
      </c>
      <c r="J23" s="45">
        <f>'Input Data'!G78</f>
        <v>2.4507987283521302E-2</v>
      </c>
      <c r="K23" s="45">
        <f>'Input Data'!H78</f>
        <v>2.499416275580113E-2</v>
      </c>
      <c r="L23" s="45">
        <f>'Input Data'!I78</f>
        <v>1.8169146206658486E-2</v>
      </c>
      <c r="M23" s="45">
        <f>'Input Data'!J78</f>
        <v>1.6393059583648877E-2</v>
      </c>
      <c r="N23" s="45">
        <f>'Input Data'!K78</f>
        <v>1.7780407529378268E-2</v>
      </c>
      <c r="O23" s="45">
        <f>'Input Data'!L78</f>
        <v>1.702525028405745E-2</v>
      </c>
      <c r="P23" s="45">
        <f>'Input Data'!M78</f>
        <v>1.4859992370537705E-2</v>
      </c>
      <c r="Q23" s="46">
        <f>'Input Data'!N78</f>
        <v>1.5688224612616677E-2</v>
      </c>
      <c r="R23" s="46">
        <f>'Input Data'!O78</f>
        <v>1.5538188911756352E-2</v>
      </c>
      <c r="S23" s="46">
        <f>'Input Data'!P78</f>
        <v>1.553896319280117E-2</v>
      </c>
    </row>
    <row r="24" spans="2:20" x14ac:dyDescent="0.3">
      <c r="C24" s="3" t="s">
        <v>152</v>
      </c>
      <c r="D24" s="37"/>
      <c r="E24" s="30">
        <f>E$23*D9</f>
        <v>237.62173769812907</v>
      </c>
      <c r="F24" s="30">
        <f t="shared" ref="F24:Q24" si="15">F23*E9</f>
        <v>197.54328626693982</v>
      </c>
      <c r="G24" s="30">
        <f t="shared" si="15"/>
        <v>186.57476100165815</v>
      </c>
      <c r="H24" s="30">
        <f t="shared" si="15"/>
        <v>234.79563665351347</v>
      </c>
      <c r="I24" s="30">
        <f t="shared" si="15"/>
        <v>212.77853085966564</v>
      </c>
      <c r="J24" s="30">
        <f t="shared" si="15"/>
        <v>180.19176523501554</v>
      </c>
      <c r="K24" s="30">
        <f t="shared" si="15"/>
        <v>182.67428957767441</v>
      </c>
      <c r="L24" s="30">
        <f t="shared" si="15"/>
        <v>128.2220559748425</v>
      </c>
      <c r="M24" s="30">
        <f t="shared" si="15"/>
        <v>114.93476239238633</v>
      </c>
      <c r="N24" s="30">
        <f t="shared" si="15"/>
        <v>125.69397826357161</v>
      </c>
      <c r="O24" s="30">
        <f t="shared" si="15"/>
        <v>123.27383522885897</v>
      </c>
      <c r="P24" s="30">
        <f t="shared" si="15"/>
        <v>111.31099541342746</v>
      </c>
      <c r="Q24" s="31">
        <f t="shared" si="15"/>
        <v>119.6709511263937</v>
      </c>
      <c r="R24" s="31">
        <f t="shared" ref="R24" si="16">R23*Q9</f>
        <v>119.55100417628091</v>
      </c>
      <c r="S24" s="31">
        <f t="shared" ref="S24" si="17">S23*R9</f>
        <v>119.66930129744919</v>
      </c>
    </row>
    <row r="25" spans="2:20" x14ac:dyDescent="0.3">
      <c r="C25" s="3" t="s">
        <v>153</v>
      </c>
      <c r="D25" s="37"/>
      <c r="E25" s="30">
        <f>E$23*D10</f>
        <v>237.62173769812907</v>
      </c>
      <c r="F25" s="30">
        <f t="shared" ref="F25:Q25" si="18">F$23*E10</f>
        <v>197.54328626693982</v>
      </c>
      <c r="G25" s="30">
        <f t="shared" si="18"/>
        <v>186.57476100165815</v>
      </c>
      <c r="H25" s="30">
        <f t="shared" si="18"/>
        <v>234.79563665351347</v>
      </c>
      <c r="I25" s="30">
        <f t="shared" si="18"/>
        <v>212.77853085966564</v>
      </c>
      <c r="J25" s="30">
        <f t="shared" si="18"/>
        <v>180.19176523501554</v>
      </c>
      <c r="K25" s="30">
        <f t="shared" si="18"/>
        <v>182.67428957767441</v>
      </c>
      <c r="L25" s="30">
        <f t="shared" si="18"/>
        <v>128.2220559748425</v>
      </c>
      <c r="M25" s="30">
        <f t="shared" si="18"/>
        <v>114.93476239238633</v>
      </c>
      <c r="N25" s="30">
        <f t="shared" si="18"/>
        <v>125.69397826357161</v>
      </c>
      <c r="O25" s="30">
        <f t="shared" si="18"/>
        <v>123.27383522885897</v>
      </c>
      <c r="P25" s="30">
        <f t="shared" si="18"/>
        <v>111.31099541342746</v>
      </c>
      <c r="Q25" s="31">
        <f t="shared" si="18"/>
        <v>119.6709511263937</v>
      </c>
      <c r="R25" s="31">
        <f t="shared" ref="R25" si="19">R$23*Q10</f>
        <v>118.33464233077649</v>
      </c>
      <c r="S25" s="31">
        <f t="shared" ref="S25" si="20">S$23*R10</f>
        <v>117.47934540431029</v>
      </c>
    </row>
    <row r="26" spans="2:20" x14ac:dyDescent="0.3">
      <c r="D26" s="33"/>
      <c r="E26" s="34"/>
      <c r="F26" s="34"/>
      <c r="G26" s="34"/>
      <c r="H26" s="34"/>
      <c r="I26" s="34"/>
      <c r="J26" s="34"/>
      <c r="K26" s="34"/>
      <c r="L26" s="34"/>
      <c r="M26" s="34"/>
      <c r="N26" s="34"/>
      <c r="O26" s="34"/>
      <c r="P26" s="34"/>
      <c r="Q26" s="34"/>
      <c r="R26" s="34"/>
      <c r="S26" s="34"/>
    </row>
    <row r="27" spans="2:20" x14ac:dyDescent="0.3">
      <c r="B27" s="23" t="s">
        <v>164</v>
      </c>
      <c r="D27" s="33"/>
      <c r="E27" s="34"/>
      <c r="F27" s="34"/>
      <c r="G27" s="34"/>
      <c r="H27" s="34"/>
      <c r="I27" s="34"/>
      <c r="J27" s="34"/>
      <c r="K27" s="34"/>
      <c r="L27" s="34"/>
      <c r="M27" s="34"/>
      <c r="N27" s="34"/>
      <c r="O27" s="34"/>
      <c r="P27" s="34"/>
      <c r="Q27" s="34"/>
      <c r="R27" s="34"/>
      <c r="S27" s="34"/>
    </row>
    <row r="28" spans="2:20" x14ac:dyDescent="0.3">
      <c r="D28" s="33"/>
      <c r="E28" s="34"/>
      <c r="F28" s="34"/>
      <c r="G28" s="34"/>
      <c r="H28" s="34"/>
      <c r="I28" s="34"/>
      <c r="J28" s="34"/>
      <c r="K28" s="34"/>
      <c r="L28" s="34"/>
      <c r="M28" s="34"/>
      <c r="N28" s="34"/>
      <c r="O28" s="34"/>
      <c r="P28" s="34"/>
      <c r="Q28" s="34"/>
      <c r="R28" s="34"/>
      <c r="S28" s="34"/>
    </row>
    <row r="29" spans="2:20" x14ac:dyDescent="0.3">
      <c r="C29" s="27"/>
      <c r="D29" s="36" t="s">
        <v>76</v>
      </c>
      <c r="E29" s="36" t="s">
        <v>77</v>
      </c>
      <c r="F29" s="36" t="s">
        <v>78</v>
      </c>
      <c r="G29" s="36" t="s">
        <v>79</v>
      </c>
      <c r="H29" s="36" t="s">
        <v>80</v>
      </c>
      <c r="I29" s="36" t="s">
        <v>81</v>
      </c>
      <c r="J29" s="36" t="s">
        <v>82</v>
      </c>
      <c r="K29" s="36" t="s">
        <v>83</v>
      </c>
      <c r="L29" s="36" t="s">
        <v>84</v>
      </c>
      <c r="M29" s="36" t="s">
        <v>85</v>
      </c>
      <c r="N29" s="36" t="s">
        <v>86</v>
      </c>
      <c r="O29" s="36" t="s">
        <v>87</v>
      </c>
      <c r="P29" s="28" t="s">
        <v>88</v>
      </c>
      <c r="Q29" s="28" t="s">
        <v>89</v>
      </c>
      <c r="R29" s="28" t="s">
        <v>90</v>
      </c>
      <c r="S29" s="28" t="s">
        <v>165</v>
      </c>
    </row>
    <row r="30" spans="2:20" x14ac:dyDescent="0.3">
      <c r="C30" s="3" t="s">
        <v>107</v>
      </c>
      <c r="D30" s="52"/>
      <c r="E30" s="30">
        <f>'Input Data'!B311</f>
        <v>638.95736952890138</v>
      </c>
      <c r="F30" s="30">
        <f>'Input Data'!C311</f>
        <v>718.17560958302761</v>
      </c>
      <c r="G30" s="30">
        <f>'Input Data'!D311</f>
        <v>720.36434824732783</v>
      </c>
      <c r="H30" s="30">
        <f>'Input Data'!E311</f>
        <v>746.57121918223902</v>
      </c>
      <c r="I30" s="30">
        <f>'Input Data'!F311</f>
        <v>736.56469517081769</v>
      </c>
      <c r="J30" s="30">
        <f>'Input Data'!G311</f>
        <v>741.8155152991252</v>
      </c>
      <c r="K30" s="30">
        <f>'Input Data'!H311</f>
        <v>670.1089654480993</v>
      </c>
      <c r="L30" s="30">
        <f>'Input Data'!I311</f>
        <v>682.03745599431113</v>
      </c>
      <c r="M30" s="30">
        <f>'Input Data'!J311</f>
        <v>671.80846994362264</v>
      </c>
      <c r="N30" s="30">
        <f>'Input Data'!K311</f>
        <v>730.43448218214917</v>
      </c>
      <c r="O30" s="30">
        <f>'Input Data'!L311</f>
        <v>807.96354728167898</v>
      </c>
      <c r="P30" s="30">
        <f>'Input Data'!M311</f>
        <v>857.90116382248129</v>
      </c>
      <c r="Q30" s="31">
        <f>Q9*($D$6+1)-P9+Q17</f>
        <v>792.18451660307096</v>
      </c>
      <c r="R30" s="31">
        <f>R9*($D$6+1)-Q9+R17</f>
        <v>718.74072086749015</v>
      </c>
      <c r="S30" s="31">
        <f>S9*($D$6+1)-R9+S17</f>
        <v>706.21822647630393</v>
      </c>
    </row>
    <row r="31" spans="2:20" x14ac:dyDescent="0.3">
      <c r="C31" s="3" t="s">
        <v>111</v>
      </c>
      <c r="D31" s="52"/>
      <c r="E31" s="30">
        <f>E30</f>
        <v>638.95736952890138</v>
      </c>
      <c r="F31" s="30">
        <f t="shared" ref="F31:O31" si="21">F30</f>
        <v>718.17560958302761</v>
      </c>
      <c r="G31" s="30">
        <f t="shared" si="21"/>
        <v>720.36434824732783</v>
      </c>
      <c r="H31" s="30">
        <f t="shared" si="21"/>
        <v>746.57121918223902</v>
      </c>
      <c r="I31" s="30">
        <f t="shared" si="21"/>
        <v>736.56469517081769</v>
      </c>
      <c r="J31" s="30">
        <f t="shared" si="21"/>
        <v>741.8155152991252</v>
      </c>
      <c r="K31" s="30">
        <f t="shared" si="21"/>
        <v>670.1089654480993</v>
      </c>
      <c r="L31" s="30">
        <f t="shared" si="21"/>
        <v>682.03745599431113</v>
      </c>
      <c r="M31" s="30">
        <f t="shared" si="21"/>
        <v>671.80846994362264</v>
      </c>
      <c r="N31" s="30">
        <f t="shared" si="21"/>
        <v>730.43448218214917</v>
      </c>
      <c r="O31" s="30">
        <f t="shared" si="21"/>
        <v>807.96354728167898</v>
      </c>
      <c r="P31" s="30">
        <f t="shared" ref="P31" si="22">P30</f>
        <v>857.90116382248129</v>
      </c>
      <c r="Q31" s="31">
        <f>Q9*($D$6+1)-P10+Q18</f>
        <v>792.18451660307096</v>
      </c>
      <c r="R31" s="31">
        <f>R9*($D$6+1)-Q10+R18</f>
        <v>790.22138626513834</v>
      </c>
      <c r="S31" s="31">
        <f>S9*($D$6+1)-R10+S18</f>
        <v>835.03433517066492</v>
      </c>
      <c r="T31" s="34"/>
    </row>
    <row r="33" spans="2:20" x14ac:dyDescent="0.3">
      <c r="B33" s="23" t="s">
        <v>154</v>
      </c>
    </row>
    <row r="35" spans="2:20" x14ac:dyDescent="0.3">
      <c r="C35" s="37"/>
      <c r="D35" s="29" t="s">
        <v>76</v>
      </c>
      <c r="E35" s="30" t="s">
        <v>77</v>
      </c>
      <c r="F35" s="30" t="s">
        <v>78</v>
      </c>
      <c r="G35" s="30" t="s">
        <v>79</v>
      </c>
      <c r="H35" s="30" t="s">
        <v>80</v>
      </c>
      <c r="I35" s="30" t="s">
        <v>81</v>
      </c>
      <c r="J35" s="30" t="s">
        <v>82</v>
      </c>
      <c r="K35" s="30" t="s">
        <v>83</v>
      </c>
      <c r="L35" s="30" t="s">
        <v>84</v>
      </c>
      <c r="M35" s="30" t="s">
        <v>85</v>
      </c>
      <c r="N35" s="30" t="s">
        <v>86</v>
      </c>
      <c r="O35" s="30" t="s">
        <v>87</v>
      </c>
      <c r="P35" s="28" t="s">
        <v>88</v>
      </c>
      <c r="Q35" s="28" t="s">
        <v>89</v>
      </c>
      <c r="R35" s="28" t="s">
        <v>90</v>
      </c>
      <c r="S35" s="28" t="s">
        <v>165</v>
      </c>
    </row>
    <row r="36" spans="2:20" x14ac:dyDescent="0.3">
      <c r="C36" s="3" t="s">
        <v>107</v>
      </c>
      <c r="D36" s="38"/>
      <c r="E36" s="30">
        <f t="shared" ref="E36:O37" si="23">E30</f>
        <v>638.95736952890138</v>
      </c>
      <c r="F36" s="30">
        <f t="shared" si="23"/>
        <v>718.17560958302761</v>
      </c>
      <c r="G36" s="30">
        <f t="shared" si="23"/>
        <v>720.36434824732783</v>
      </c>
      <c r="H36" s="30">
        <f t="shared" si="23"/>
        <v>746.57121918223902</v>
      </c>
      <c r="I36" s="30">
        <f t="shared" si="23"/>
        <v>736.56469517081769</v>
      </c>
      <c r="J36" s="30">
        <f t="shared" si="23"/>
        <v>741.8155152991252</v>
      </c>
      <c r="K36" s="30">
        <f t="shared" si="23"/>
        <v>670.1089654480993</v>
      </c>
      <c r="L36" s="30">
        <f t="shared" si="23"/>
        <v>682.03745599431113</v>
      </c>
      <c r="M36" s="30">
        <f t="shared" si="23"/>
        <v>671.80846994362264</v>
      </c>
      <c r="N36" s="30">
        <f t="shared" si="23"/>
        <v>730.43448218214917</v>
      </c>
      <c r="O36" s="30">
        <f t="shared" si="23"/>
        <v>807.96354728167898</v>
      </c>
      <c r="P36" s="30">
        <f t="shared" ref="P36:Q36" si="24">P30</f>
        <v>857.90116382248129</v>
      </c>
      <c r="Q36" s="31">
        <f t="shared" si="24"/>
        <v>792.18451660307096</v>
      </c>
      <c r="R36" s="31">
        <f t="shared" ref="R36:S36" si="25">R30</f>
        <v>718.74072086749015</v>
      </c>
      <c r="S36" s="31">
        <f t="shared" si="25"/>
        <v>706.21822647630393</v>
      </c>
      <c r="T36" s="34"/>
    </row>
    <row r="37" spans="2:20" x14ac:dyDescent="0.3">
      <c r="C37" s="3" t="s">
        <v>111</v>
      </c>
      <c r="D37" s="38"/>
      <c r="E37" s="30">
        <f>E31</f>
        <v>638.95736952890138</v>
      </c>
      <c r="F37" s="30">
        <f t="shared" si="23"/>
        <v>718.17560958302761</v>
      </c>
      <c r="G37" s="30">
        <f t="shared" si="23"/>
        <v>720.36434824732783</v>
      </c>
      <c r="H37" s="30">
        <f t="shared" si="23"/>
        <v>746.57121918223902</v>
      </c>
      <c r="I37" s="30">
        <f t="shared" si="23"/>
        <v>736.56469517081769</v>
      </c>
      <c r="J37" s="30">
        <f t="shared" si="23"/>
        <v>741.8155152991252</v>
      </c>
      <c r="K37" s="30">
        <f t="shared" si="23"/>
        <v>670.1089654480993</v>
      </c>
      <c r="L37" s="30">
        <f t="shared" si="23"/>
        <v>682.03745599431113</v>
      </c>
      <c r="M37" s="30">
        <f t="shared" si="23"/>
        <v>671.80846994362264</v>
      </c>
      <c r="N37" s="30">
        <f t="shared" si="23"/>
        <v>730.43448218214917</v>
      </c>
      <c r="O37" s="30">
        <f t="shared" si="23"/>
        <v>807.96354728167898</v>
      </c>
      <c r="P37" s="30">
        <f t="shared" ref="P37:Q37" si="26">P31</f>
        <v>857.90116382248129</v>
      </c>
      <c r="Q37" s="31">
        <f t="shared" si="26"/>
        <v>792.18451660307096</v>
      </c>
      <c r="R37" s="31">
        <f t="shared" ref="R37:S37" si="27">R31</f>
        <v>790.22138626513834</v>
      </c>
      <c r="S37" s="31">
        <f t="shared" si="27"/>
        <v>835.03433517066492</v>
      </c>
      <c r="T37" s="34"/>
    </row>
    <row r="38" spans="2:20" x14ac:dyDescent="0.3">
      <c r="C38" s="3" t="s">
        <v>25</v>
      </c>
      <c r="D38" s="37"/>
      <c r="E38" s="30">
        <f>'Input Data'!B109</f>
        <v>161.67101296450434</v>
      </c>
      <c r="F38" s="30">
        <f>'Input Data'!C109</f>
        <v>208.21610567748806</v>
      </c>
      <c r="G38" s="30">
        <f>'Input Data'!D109</f>
        <v>246.97381530070112</v>
      </c>
      <c r="H38" s="30">
        <f>'Input Data'!E109</f>
        <v>266.41609209684646</v>
      </c>
      <c r="I38" s="30">
        <f>'Input Data'!F109</f>
        <v>237.49007031653699</v>
      </c>
      <c r="J38" s="30">
        <f>'Input Data'!G109</f>
        <v>256.32982925245278</v>
      </c>
      <c r="K38" s="30">
        <f>'Input Data'!H109</f>
        <v>234.16765881522821</v>
      </c>
      <c r="L38" s="30">
        <f>'Input Data'!I109</f>
        <v>241.89265082995581</v>
      </c>
      <c r="M38" s="30">
        <f>'Input Data'!J109</f>
        <v>246.35106621595753</v>
      </c>
      <c r="N38" s="30">
        <f>'Input Data'!K109</f>
        <v>248.06394375088738</v>
      </c>
      <c r="O38" s="30">
        <f>'Input Data'!L109</f>
        <v>251.321181991099</v>
      </c>
      <c r="P38" s="30">
        <f>'Input Data'!M109</f>
        <v>288.43443051748534</v>
      </c>
      <c r="Q38" s="31">
        <f>'Input Data'!N109</f>
        <v>282.6310560623736</v>
      </c>
      <c r="R38" s="31">
        <f>'Input Data'!O109</f>
        <v>280.54800382220168</v>
      </c>
      <c r="S38" s="31">
        <f>'Input Data'!P109</f>
        <v>279.74866142465606</v>
      </c>
      <c r="T38" s="34"/>
    </row>
    <row r="39" spans="2:20" x14ac:dyDescent="0.3">
      <c r="C39" s="3" t="s">
        <v>30</v>
      </c>
      <c r="D39" s="37"/>
      <c r="E39" s="30">
        <f>'Input Data'!B135</f>
        <v>113.3710105325554</v>
      </c>
      <c r="F39" s="30">
        <f>'Input Data'!C135</f>
        <v>185.68791823390569</v>
      </c>
      <c r="G39" s="30">
        <f>'Input Data'!D135</f>
        <v>130.28543127519708</v>
      </c>
      <c r="H39" s="30">
        <f>'Input Data'!E135</f>
        <v>149.83450827393659</v>
      </c>
      <c r="I39" s="30">
        <f>'Input Data'!F135</f>
        <v>132.67679500277356</v>
      </c>
      <c r="J39" s="30">
        <f>'Input Data'!G135</f>
        <v>124.37801303530908</v>
      </c>
      <c r="K39" s="30">
        <f>'Input Data'!H135</f>
        <v>95.80112231883426</v>
      </c>
      <c r="L39" s="30">
        <f>'Input Data'!I135</f>
        <v>85.557644692787306</v>
      </c>
      <c r="M39" s="30">
        <f>'Input Data'!J135</f>
        <v>102.93502859304596</v>
      </c>
      <c r="N39" s="30">
        <f>'Input Data'!K135</f>
        <v>95.263727450761024</v>
      </c>
      <c r="O39" s="30">
        <f>'Input Data'!L135</f>
        <v>126.70867009222272</v>
      </c>
      <c r="P39" s="30">
        <f>'Input Data'!M135</f>
        <v>174.15617614854844</v>
      </c>
      <c r="Q39" s="31">
        <f>'Input Data'!N135</f>
        <v>171.92605209122382</v>
      </c>
      <c r="R39" s="31">
        <f>'Input Data'!O135</f>
        <v>139.67379194423683</v>
      </c>
      <c r="S39" s="31">
        <f>'Input Data'!P135</f>
        <v>140.51005402380949</v>
      </c>
      <c r="T39" s="34"/>
    </row>
    <row r="40" spans="2:20" x14ac:dyDescent="0.3">
      <c r="C40" s="3" t="s">
        <v>108</v>
      </c>
      <c r="D40" s="37"/>
      <c r="E40" s="30">
        <f>E36-E$38-E$39</f>
        <v>363.91534603184164</v>
      </c>
      <c r="F40" s="30">
        <f t="shared" ref="F40:O41" si="28">F36-F$38-F$39</f>
        <v>324.27158567163389</v>
      </c>
      <c r="G40" s="30">
        <f t="shared" si="28"/>
        <v>343.10510167142962</v>
      </c>
      <c r="H40" s="30">
        <f t="shared" si="28"/>
        <v>330.32061881145597</v>
      </c>
      <c r="I40" s="30">
        <f t="shared" si="28"/>
        <v>366.39782985150714</v>
      </c>
      <c r="J40" s="30">
        <f t="shared" si="28"/>
        <v>361.10767301136332</v>
      </c>
      <c r="K40" s="30">
        <f t="shared" si="28"/>
        <v>340.14018431403684</v>
      </c>
      <c r="L40" s="30">
        <f t="shared" si="28"/>
        <v>354.58716047156804</v>
      </c>
      <c r="M40" s="30">
        <f t="shared" si="28"/>
        <v>322.52237513461915</v>
      </c>
      <c r="N40" s="30">
        <f t="shared" si="28"/>
        <v>387.10681098050077</v>
      </c>
      <c r="O40" s="30">
        <f t="shared" si="28"/>
        <v>429.93369519835721</v>
      </c>
      <c r="P40" s="30">
        <f t="shared" ref="P40:Q40" si="29">P36-P$38-P$39</f>
        <v>395.31055715644754</v>
      </c>
      <c r="Q40" s="31">
        <f t="shared" si="29"/>
        <v>337.62740844947353</v>
      </c>
      <c r="R40" s="31">
        <f t="shared" ref="R40:S40" si="30">R36-R$38-R$39</f>
        <v>298.51892510105165</v>
      </c>
      <c r="S40" s="31">
        <f t="shared" si="30"/>
        <v>285.9595110278384</v>
      </c>
      <c r="T40" s="34"/>
    </row>
    <row r="41" spans="2:20" x14ac:dyDescent="0.3">
      <c r="C41" s="3" t="s">
        <v>112</v>
      </c>
      <c r="D41" s="37"/>
      <c r="E41" s="30">
        <f>E37-E$38-E$39</f>
        <v>363.91534603184164</v>
      </c>
      <c r="F41" s="30">
        <f t="shared" si="28"/>
        <v>324.27158567163389</v>
      </c>
      <c r="G41" s="30">
        <f t="shared" si="28"/>
        <v>343.10510167142962</v>
      </c>
      <c r="H41" s="30">
        <f t="shared" si="28"/>
        <v>330.32061881145597</v>
      </c>
      <c r="I41" s="30">
        <f t="shared" si="28"/>
        <v>366.39782985150714</v>
      </c>
      <c r="J41" s="30">
        <f t="shared" si="28"/>
        <v>361.10767301136332</v>
      </c>
      <c r="K41" s="30">
        <f t="shared" si="28"/>
        <v>340.14018431403684</v>
      </c>
      <c r="L41" s="30">
        <f t="shared" si="28"/>
        <v>354.58716047156804</v>
      </c>
      <c r="M41" s="30">
        <f t="shared" si="28"/>
        <v>322.52237513461915</v>
      </c>
      <c r="N41" s="30">
        <f t="shared" si="28"/>
        <v>387.10681098050077</v>
      </c>
      <c r="O41" s="30">
        <f t="shared" si="28"/>
        <v>429.93369519835721</v>
      </c>
      <c r="P41" s="30">
        <f t="shared" ref="P41:Q41" si="31">P37-P$38-P$39</f>
        <v>395.31055715644754</v>
      </c>
      <c r="Q41" s="31">
        <f t="shared" si="31"/>
        <v>337.62740844947353</v>
      </c>
      <c r="R41" s="31">
        <f t="shared" ref="R41:S41" si="32">R37-R$38-R$39</f>
        <v>369.99959049869983</v>
      </c>
      <c r="S41" s="31">
        <f t="shared" si="32"/>
        <v>414.77561972219928</v>
      </c>
      <c r="T41" s="34"/>
    </row>
    <row r="42" spans="2:20" x14ac:dyDescent="0.3">
      <c r="C42" s="23"/>
      <c r="D42" s="33"/>
      <c r="E42" s="53"/>
      <c r="F42" s="53"/>
      <c r="G42" s="53"/>
      <c r="H42" s="53"/>
      <c r="I42" s="53"/>
      <c r="J42" s="53"/>
      <c r="K42" s="53"/>
      <c r="L42" s="53"/>
      <c r="M42" s="53"/>
      <c r="N42" s="53"/>
      <c r="O42" s="53"/>
      <c r="P42" s="53"/>
      <c r="Q42" s="41"/>
      <c r="R42" s="41"/>
      <c r="S42" s="41"/>
      <c r="T42" s="34"/>
    </row>
    <row r="43" spans="2:20" x14ac:dyDescent="0.3">
      <c r="B43" s="23" t="s">
        <v>159</v>
      </c>
      <c r="C43" s="23"/>
      <c r="D43" s="33"/>
      <c r="E43" s="53"/>
      <c r="F43" s="53"/>
      <c r="G43" s="53"/>
      <c r="H43" s="53"/>
      <c r="I43" s="53"/>
      <c r="J43" s="53"/>
      <c r="K43" s="53"/>
      <c r="L43" s="53"/>
      <c r="M43" s="53"/>
      <c r="N43" s="53"/>
      <c r="O43" s="53"/>
      <c r="P43" s="53"/>
      <c r="Q43" s="41"/>
      <c r="R43" s="41"/>
      <c r="S43" s="41"/>
      <c r="T43" s="34"/>
    </row>
    <row r="44" spans="2:20" x14ac:dyDescent="0.3">
      <c r="C44" s="23"/>
      <c r="D44" s="33"/>
      <c r="E44" s="53"/>
      <c r="F44" s="53"/>
      <c r="G44" s="53"/>
      <c r="H44" s="53"/>
      <c r="I44" s="53"/>
      <c r="J44" s="53"/>
      <c r="K44" s="53"/>
      <c r="L44" s="53"/>
      <c r="M44" s="53"/>
      <c r="N44" s="53"/>
      <c r="O44" s="53"/>
      <c r="P44" s="53"/>
      <c r="Q44" s="41"/>
      <c r="R44" s="41"/>
      <c r="S44" s="41"/>
      <c r="T44" s="34"/>
    </row>
    <row r="45" spans="2:20" x14ac:dyDescent="0.3">
      <c r="C45" s="3" t="s">
        <v>99</v>
      </c>
      <c r="D45" s="28">
        <f>'Input Data'!B232</f>
        <v>13.854274384164167</v>
      </c>
      <c r="E45" s="53"/>
      <c r="F45" s="53"/>
      <c r="G45" s="53"/>
      <c r="H45" s="53"/>
      <c r="I45" s="53"/>
      <c r="J45" s="53"/>
      <c r="K45" s="53"/>
      <c r="L45" s="53"/>
      <c r="M45" s="53"/>
      <c r="N45" s="53"/>
      <c r="O45" s="53"/>
      <c r="P45" s="53"/>
      <c r="Q45" s="41"/>
      <c r="R45" s="41"/>
      <c r="S45" s="41"/>
      <c r="T45" s="34"/>
    </row>
    <row r="46" spans="2:20" x14ac:dyDescent="0.3">
      <c r="C46" s="23"/>
      <c r="D46" s="33"/>
      <c r="E46" s="53"/>
      <c r="F46" s="53"/>
      <c r="G46" s="53"/>
      <c r="H46" s="53"/>
      <c r="I46" s="53"/>
      <c r="J46" s="53"/>
      <c r="K46" s="53"/>
      <c r="L46" s="53"/>
      <c r="M46" s="53"/>
      <c r="N46" s="53"/>
      <c r="O46" s="53"/>
      <c r="P46" s="53"/>
      <c r="Q46" s="41"/>
      <c r="R46" s="41"/>
      <c r="S46" s="41"/>
      <c r="T46" s="34"/>
    </row>
    <row r="47" spans="2:20" x14ac:dyDescent="0.3">
      <c r="C47" s="23"/>
      <c r="D47" s="28" t="s">
        <v>89</v>
      </c>
      <c r="E47" s="28" t="s">
        <v>90</v>
      </c>
      <c r="F47" s="28" t="s">
        <v>165</v>
      </c>
      <c r="G47" s="53"/>
      <c r="H47" s="53"/>
      <c r="I47" s="53"/>
      <c r="J47" s="53"/>
      <c r="K47" s="53"/>
      <c r="L47" s="53"/>
      <c r="M47" s="53"/>
      <c r="N47" s="53"/>
      <c r="O47" s="53"/>
      <c r="P47" s="53"/>
      <c r="Q47" s="41"/>
      <c r="R47" s="41"/>
      <c r="S47" s="41"/>
      <c r="T47" s="34"/>
    </row>
    <row r="48" spans="2:20" x14ac:dyDescent="0.3">
      <c r="C48" s="3" t="s">
        <v>108</v>
      </c>
      <c r="D48" s="31">
        <f>Q40</f>
        <v>337.62740844947353</v>
      </c>
      <c r="E48" s="30">
        <f t="shared" ref="E48:F49" si="33">R40</f>
        <v>298.51892510105165</v>
      </c>
      <c r="F48" s="30">
        <f t="shared" si="33"/>
        <v>285.9595110278384</v>
      </c>
      <c r="G48" s="53"/>
      <c r="H48" s="53"/>
      <c r="I48" s="53"/>
      <c r="J48" s="53"/>
      <c r="K48" s="53"/>
      <c r="L48" s="53"/>
      <c r="M48" s="53"/>
      <c r="N48" s="53"/>
      <c r="O48" s="53"/>
      <c r="P48" s="53"/>
      <c r="Q48" s="41"/>
      <c r="R48" s="41"/>
      <c r="S48" s="41"/>
      <c r="T48" s="34"/>
    </row>
    <row r="49" spans="2:20" x14ac:dyDescent="0.3">
      <c r="C49" s="3" t="s">
        <v>112</v>
      </c>
      <c r="D49" s="31">
        <f>Q41</f>
        <v>337.62740844947353</v>
      </c>
      <c r="E49" s="30">
        <f t="shared" si="33"/>
        <v>369.99959049869983</v>
      </c>
      <c r="F49" s="30">
        <f t="shared" si="33"/>
        <v>414.77561972219928</v>
      </c>
      <c r="G49" s="53"/>
      <c r="H49" s="53"/>
      <c r="I49" s="53"/>
      <c r="J49" s="53"/>
      <c r="K49" s="53"/>
      <c r="L49" s="53"/>
      <c r="M49" s="53"/>
      <c r="N49" s="53"/>
      <c r="O49" s="53"/>
      <c r="P49" s="53"/>
      <c r="Q49" s="41"/>
      <c r="R49" s="41"/>
      <c r="S49" s="41"/>
      <c r="T49" s="34"/>
    </row>
    <row r="50" spans="2:20" x14ac:dyDescent="0.3">
      <c r="C50" s="3" t="s">
        <v>160</v>
      </c>
      <c r="D50" s="31">
        <f>'Input Data'!B160</f>
        <v>55.762106061256347</v>
      </c>
      <c r="E50" s="30">
        <f>'Input Data'!C160</f>
        <v>70.982290046530892</v>
      </c>
      <c r="F50" s="30">
        <f>'Input Data'!D160</f>
        <v>41.194383177393057</v>
      </c>
      <c r="G50" s="53"/>
      <c r="H50" s="53"/>
      <c r="I50" s="53"/>
      <c r="J50" s="53"/>
      <c r="K50" s="53"/>
      <c r="L50" s="53"/>
      <c r="M50" s="53"/>
      <c r="N50" s="53"/>
      <c r="O50" s="53"/>
      <c r="P50" s="53"/>
      <c r="Q50" s="41"/>
      <c r="R50" s="41"/>
      <c r="S50" s="41"/>
      <c r="T50" s="34"/>
    </row>
    <row r="51" spans="2:20" x14ac:dyDescent="0.3">
      <c r="C51" s="3" t="s">
        <v>126</v>
      </c>
      <c r="D51" s="31">
        <f>D48-D$50-$D$45</f>
        <v>268.011028004053</v>
      </c>
      <c r="E51" s="30">
        <f t="shared" ref="E51:F52" si="34">E48-E$50-$D$45</f>
        <v>213.68236067035659</v>
      </c>
      <c r="F51" s="30">
        <f t="shared" si="34"/>
        <v>230.91085346628117</v>
      </c>
      <c r="G51" s="53"/>
      <c r="H51" s="53"/>
      <c r="I51" s="53"/>
      <c r="J51" s="53"/>
      <c r="K51" s="53"/>
      <c r="L51" s="53"/>
      <c r="M51" s="53"/>
      <c r="N51" s="53"/>
      <c r="O51" s="53"/>
      <c r="P51" s="53"/>
      <c r="Q51" s="41"/>
      <c r="R51" s="41"/>
      <c r="S51" s="41"/>
      <c r="T51" s="34"/>
    </row>
    <row r="52" spans="2:20" x14ac:dyDescent="0.3">
      <c r="C52" s="3" t="s">
        <v>127</v>
      </c>
      <c r="D52" s="31">
        <f>D49-D$50-$D$45</f>
        <v>268.011028004053</v>
      </c>
      <c r="E52" s="30">
        <f t="shared" si="34"/>
        <v>285.16302606800474</v>
      </c>
      <c r="F52" s="30">
        <f>F49-F$50-$D$45</f>
        <v>359.72696216064207</v>
      </c>
      <c r="G52" s="53"/>
      <c r="H52" s="53"/>
      <c r="I52" s="53"/>
      <c r="J52" s="53"/>
      <c r="K52" s="53"/>
      <c r="L52" s="53"/>
      <c r="M52" s="53"/>
      <c r="N52" s="53"/>
      <c r="O52" s="53"/>
      <c r="P52" s="53"/>
      <c r="Q52" s="41"/>
      <c r="R52" s="41"/>
      <c r="S52" s="41"/>
      <c r="T52" s="34"/>
    </row>
    <row r="53" spans="2:20" x14ac:dyDescent="0.3">
      <c r="C53" s="23"/>
      <c r="D53" s="33"/>
      <c r="E53" s="53"/>
      <c r="F53" s="53"/>
      <c r="G53" s="53"/>
      <c r="H53" s="53"/>
      <c r="I53" s="53"/>
      <c r="J53" s="53"/>
      <c r="K53" s="53"/>
      <c r="L53" s="53"/>
      <c r="M53" s="53"/>
      <c r="N53" s="53"/>
      <c r="O53" s="53"/>
      <c r="P53" s="53"/>
      <c r="Q53" s="41"/>
      <c r="R53" s="41"/>
      <c r="S53" s="41"/>
      <c r="T53" s="34"/>
    </row>
    <row r="54" spans="2:20" x14ac:dyDescent="0.3">
      <c r="B54" s="23" t="s">
        <v>117</v>
      </c>
      <c r="C54" s="23"/>
      <c r="D54" s="33"/>
      <c r="E54" s="53"/>
      <c r="F54" s="53"/>
      <c r="G54" s="53"/>
      <c r="H54" s="53"/>
      <c r="I54" s="53"/>
      <c r="J54" s="53"/>
      <c r="K54" s="53"/>
      <c r="L54" s="53"/>
      <c r="M54" s="53"/>
      <c r="N54" s="53"/>
      <c r="O54" s="53"/>
      <c r="P54" s="53"/>
      <c r="Q54" s="41"/>
      <c r="R54" s="41"/>
      <c r="S54" s="41"/>
      <c r="T54" s="34"/>
    </row>
    <row r="55" spans="2:20" x14ac:dyDescent="0.3">
      <c r="C55" s="23"/>
      <c r="D55" s="33"/>
      <c r="E55" s="53"/>
      <c r="F55" s="53"/>
      <c r="G55" s="53"/>
      <c r="H55" s="53"/>
      <c r="I55" s="53"/>
      <c r="J55" s="53"/>
      <c r="K55" s="53"/>
      <c r="L55" s="53"/>
      <c r="M55" s="53"/>
      <c r="N55" s="53"/>
      <c r="O55" s="53"/>
      <c r="P55" s="53"/>
      <c r="Q55" s="41"/>
      <c r="R55" s="41"/>
      <c r="S55" s="41"/>
      <c r="T55" s="34"/>
    </row>
    <row r="56" spans="2:20" x14ac:dyDescent="0.3">
      <c r="C56" s="3" t="s">
        <v>100</v>
      </c>
      <c r="D56" s="43">
        <f>'Input Data'!B84</f>
        <v>0.98599996489091446</v>
      </c>
      <c r="E56" s="53"/>
      <c r="F56" s="53"/>
      <c r="G56" s="53"/>
      <c r="H56" s="53"/>
      <c r="I56" s="53"/>
      <c r="J56" s="53"/>
      <c r="K56" s="53"/>
      <c r="L56" s="53"/>
      <c r="M56" s="53"/>
      <c r="N56" s="53"/>
      <c r="O56" s="53"/>
      <c r="P56" s="53"/>
      <c r="Q56" s="41"/>
      <c r="R56" s="41"/>
      <c r="S56" s="41"/>
      <c r="T56" s="34"/>
    </row>
    <row r="57" spans="2:20" x14ac:dyDescent="0.3">
      <c r="C57" s="3" t="s">
        <v>128</v>
      </c>
      <c r="D57" s="44">
        <f>'Input Data'!B185</f>
        <v>0.9223529411764706</v>
      </c>
      <c r="E57" s="53"/>
      <c r="F57" s="53"/>
      <c r="G57" s="53"/>
      <c r="H57" s="53"/>
      <c r="I57" s="53"/>
      <c r="J57" s="53"/>
      <c r="K57" s="53"/>
      <c r="L57" s="53"/>
      <c r="M57" s="53"/>
      <c r="N57" s="53"/>
      <c r="O57" s="53"/>
      <c r="P57" s="53"/>
      <c r="Q57" s="41"/>
      <c r="R57" s="41"/>
      <c r="S57" s="41"/>
      <c r="T57" s="34"/>
    </row>
    <row r="58" spans="2:20" x14ac:dyDescent="0.3">
      <c r="C58" s="3" t="s">
        <v>129</v>
      </c>
      <c r="D58" s="44">
        <f>'Input Data'!B209</f>
        <v>0.72021037841359103</v>
      </c>
      <c r="E58" s="53"/>
      <c r="F58" s="53"/>
      <c r="G58" s="53"/>
      <c r="H58" s="53"/>
      <c r="I58" s="53"/>
      <c r="J58" s="53"/>
      <c r="K58" s="53"/>
      <c r="L58" s="53"/>
      <c r="M58" s="53"/>
      <c r="N58" s="53"/>
      <c r="O58" s="53"/>
      <c r="P58" s="53"/>
      <c r="Q58" s="41"/>
      <c r="R58" s="41"/>
      <c r="S58" s="41"/>
      <c r="T58" s="34"/>
    </row>
    <row r="59" spans="2:20" x14ac:dyDescent="0.3">
      <c r="C59" s="23"/>
      <c r="D59" s="33"/>
      <c r="E59" s="53"/>
      <c r="F59" s="53"/>
      <c r="G59" s="53"/>
      <c r="H59" s="53"/>
      <c r="I59" s="53"/>
      <c r="J59" s="53"/>
      <c r="K59" s="53"/>
      <c r="L59" s="53"/>
      <c r="M59" s="53"/>
      <c r="N59" s="53"/>
      <c r="O59" s="53"/>
      <c r="P59" s="53"/>
      <c r="Q59" s="41"/>
      <c r="R59" s="41"/>
      <c r="S59" s="41"/>
      <c r="T59" s="34"/>
    </row>
    <row r="60" spans="2:20" x14ac:dyDescent="0.3">
      <c r="C60" s="3" t="s">
        <v>101</v>
      </c>
      <c r="D60" s="28" t="s">
        <v>165</v>
      </c>
      <c r="E60" s="53"/>
      <c r="F60" s="53"/>
      <c r="G60" s="53"/>
      <c r="H60" s="53"/>
      <c r="I60" s="53"/>
      <c r="J60" s="53"/>
      <c r="K60" s="53"/>
      <c r="L60" s="53"/>
      <c r="M60" s="53"/>
      <c r="N60" s="53"/>
      <c r="O60" s="53"/>
      <c r="P60" s="53"/>
      <c r="Q60" s="41"/>
      <c r="R60" s="41"/>
      <c r="S60" s="41"/>
      <c r="T60" s="34"/>
    </row>
    <row r="61" spans="2:20" x14ac:dyDescent="0.3">
      <c r="C61" s="3" t="s">
        <v>118</v>
      </c>
      <c r="D61" s="28" t="s">
        <v>90</v>
      </c>
      <c r="E61" s="53"/>
      <c r="F61" s="53"/>
      <c r="G61" s="53"/>
      <c r="H61" s="53"/>
      <c r="I61" s="53"/>
      <c r="J61" s="53"/>
      <c r="K61" s="53"/>
      <c r="L61" s="53"/>
      <c r="M61" s="53"/>
      <c r="N61" s="53"/>
      <c r="O61" s="53"/>
      <c r="P61" s="53"/>
      <c r="Q61" s="41"/>
      <c r="R61" s="41"/>
      <c r="S61" s="41"/>
      <c r="T61" s="34"/>
    </row>
    <row r="62" spans="2:20" x14ac:dyDescent="0.3">
      <c r="C62" s="3" t="s">
        <v>130</v>
      </c>
      <c r="D62" s="31">
        <f>F51/D$56/D$57/D$58</f>
        <v>352.54205737542964</v>
      </c>
      <c r="E62" s="53"/>
      <c r="F62" s="53"/>
      <c r="G62" s="53"/>
      <c r="H62" s="53"/>
      <c r="I62" s="53"/>
      <c r="J62" s="53"/>
      <c r="K62" s="53"/>
      <c r="L62" s="53"/>
      <c r="M62" s="53"/>
      <c r="N62" s="53"/>
      <c r="O62" s="53"/>
      <c r="P62" s="53"/>
      <c r="Q62" s="41"/>
      <c r="R62" s="41"/>
      <c r="S62" s="41"/>
      <c r="T62" s="34"/>
    </row>
    <row r="63" spans="2:20" x14ac:dyDescent="0.3">
      <c r="C63" s="3" t="s">
        <v>131</v>
      </c>
      <c r="D63" s="31">
        <f>F52/D$56/D$57/D$58</f>
        <v>549.21144428598666</v>
      </c>
      <c r="E63" s="53"/>
      <c r="F63" s="53"/>
      <c r="G63" s="53"/>
      <c r="H63" s="53"/>
      <c r="I63" s="53"/>
      <c r="J63" s="53"/>
      <c r="K63" s="53"/>
      <c r="L63" s="53"/>
      <c r="M63" s="53"/>
      <c r="N63" s="53"/>
      <c r="O63" s="53"/>
      <c r="P63" s="53"/>
      <c r="Q63" s="41"/>
      <c r="R63" s="41"/>
      <c r="S63" s="41"/>
      <c r="T63" s="34"/>
    </row>
    <row r="64" spans="2:20" ht="14.5" x14ac:dyDescent="0.35">
      <c r="C64" s="3" t="s">
        <v>31</v>
      </c>
      <c r="D64" s="31">
        <f>D63-D62</f>
        <v>196.66938691055702</v>
      </c>
      <c r="E64" s="60" t="s">
        <v>174</v>
      </c>
      <c r="F64" s="53"/>
      <c r="G64" s="53"/>
      <c r="H64" s="53"/>
      <c r="I64" s="53"/>
      <c r="J64" s="53"/>
      <c r="K64" s="53"/>
      <c r="L64" s="53"/>
      <c r="M64" s="53"/>
      <c r="N64" s="53"/>
      <c r="O64" s="53"/>
      <c r="P64" s="53"/>
      <c r="Q64" s="41"/>
      <c r="R64" s="41"/>
      <c r="S64" s="41"/>
      <c r="T64" s="34"/>
    </row>
    <row r="65" spans="2:20" x14ac:dyDescent="0.3">
      <c r="C65" s="23"/>
      <c r="D65" s="33"/>
      <c r="E65" s="53"/>
      <c r="F65" s="53"/>
      <c r="G65" s="53"/>
      <c r="H65" s="53"/>
      <c r="I65" s="53"/>
      <c r="J65" s="53"/>
      <c r="K65" s="53"/>
      <c r="L65" s="53"/>
      <c r="M65" s="53"/>
      <c r="N65" s="53"/>
      <c r="O65" s="53"/>
      <c r="P65" s="53"/>
      <c r="Q65" s="41"/>
      <c r="R65" s="41"/>
      <c r="S65" s="41"/>
      <c r="T65" s="34"/>
    </row>
    <row r="66" spans="2:20" x14ac:dyDescent="0.3">
      <c r="B66" s="23" t="s">
        <v>119</v>
      </c>
      <c r="C66" s="23"/>
      <c r="D66" s="33"/>
      <c r="E66" s="53"/>
      <c r="F66" s="53"/>
      <c r="G66" s="53"/>
      <c r="H66" s="53"/>
      <c r="I66" s="53"/>
      <c r="J66" s="53"/>
      <c r="K66" s="53"/>
      <c r="L66" s="53"/>
      <c r="M66" s="53"/>
      <c r="N66" s="53"/>
      <c r="O66" s="53"/>
      <c r="P66" s="53"/>
      <c r="Q66" s="41"/>
      <c r="R66" s="41"/>
      <c r="S66" s="41"/>
      <c r="T66" s="34"/>
    </row>
    <row r="67" spans="2:20" x14ac:dyDescent="0.3">
      <c r="B67" s="23" t="s">
        <v>175</v>
      </c>
      <c r="C67" s="23"/>
      <c r="D67" s="33"/>
      <c r="E67" s="53"/>
      <c r="F67" s="53"/>
      <c r="G67" s="53"/>
      <c r="H67" s="53"/>
      <c r="I67" s="53"/>
      <c r="J67" s="53"/>
      <c r="K67" s="53"/>
      <c r="L67" s="53"/>
      <c r="M67" s="53"/>
      <c r="N67" s="53"/>
      <c r="O67" s="53"/>
      <c r="P67" s="53"/>
      <c r="Q67" s="41"/>
      <c r="R67" s="41"/>
      <c r="S67" s="41"/>
      <c r="T67" s="34"/>
    </row>
    <row r="68" spans="2:20" x14ac:dyDescent="0.3">
      <c r="B68" s="23"/>
      <c r="C68" s="23"/>
      <c r="D68" s="33"/>
      <c r="E68" s="53"/>
      <c r="F68" s="53"/>
      <c r="G68" s="53"/>
      <c r="H68" s="53"/>
      <c r="I68" s="53"/>
      <c r="J68" s="53"/>
      <c r="K68" s="53"/>
      <c r="L68" s="53"/>
      <c r="M68" s="53"/>
      <c r="N68" s="53"/>
      <c r="O68" s="53"/>
      <c r="P68" s="53"/>
      <c r="Q68" s="41"/>
      <c r="R68" s="41"/>
      <c r="S68" s="41"/>
      <c r="T68" s="34"/>
    </row>
    <row r="69" spans="2:20" x14ac:dyDescent="0.3">
      <c r="C69" s="36"/>
      <c r="D69" s="29" t="str">
        <f>D61</f>
        <v>2024/25</v>
      </c>
      <c r="E69" s="53"/>
      <c r="F69" s="53"/>
      <c r="G69" s="53"/>
      <c r="H69" s="53"/>
      <c r="I69" s="53"/>
      <c r="J69" s="53"/>
      <c r="K69" s="53"/>
      <c r="L69" s="53"/>
      <c r="M69" s="53"/>
      <c r="N69" s="53"/>
      <c r="O69" s="53"/>
      <c r="P69" s="53"/>
      <c r="Q69" s="41"/>
      <c r="R69" s="41"/>
      <c r="S69" s="41"/>
      <c r="T69" s="34"/>
    </row>
    <row r="70" spans="2:20" x14ac:dyDescent="0.3">
      <c r="C70" s="25" t="s">
        <v>132</v>
      </c>
      <c r="D70" s="31">
        <f>MAX(D62:D63)</f>
        <v>549.21144428598666</v>
      </c>
    </row>
    <row r="72" spans="2:20" ht="14.5" x14ac:dyDescent="0.35">
      <c r="B72" s="76" t="s">
        <v>209</v>
      </c>
    </row>
  </sheetData>
  <phoneticPr fontId="15" type="noConversion"/>
  <hyperlinks>
    <hyperlink ref="B72" location="Contents!A1" display="Link to Contents page" xr:uid="{BBC88D90-5178-453A-9D88-75896E9F213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523F8-9E27-4EE3-98C2-A3E719B87B37}">
  <dimension ref="A1:Q313"/>
  <sheetViews>
    <sheetView zoomScale="80" zoomScaleNormal="80" workbookViewId="0"/>
  </sheetViews>
  <sheetFormatPr defaultColWidth="9.08984375" defaultRowHeight="15.5" x14ac:dyDescent="0.35"/>
  <cols>
    <col min="1" max="1" width="60.36328125" style="4" customWidth="1"/>
    <col min="2" max="16" width="10.90625" style="12" customWidth="1"/>
    <col min="17" max="17" width="10.36328125" style="4" bestFit="1" customWidth="1"/>
    <col min="18" max="16384" width="9.08984375" style="4"/>
  </cols>
  <sheetData>
    <row r="1" spans="1:17" x14ac:dyDescent="0.35">
      <c r="A1" s="4" t="s">
        <v>115</v>
      </c>
    </row>
    <row r="3" spans="1:17" x14ac:dyDescent="0.35">
      <c r="A3" s="5" t="s">
        <v>67</v>
      </c>
    </row>
    <row r="4" spans="1:17" x14ac:dyDescent="0.35">
      <c r="A4" s="4" t="s">
        <v>102</v>
      </c>
    </row>
    <row r="5" spans="1:17" x14ac:dyDescent="0.35">
      <c r="A5" s="4" t="s">
        <v>0</v>
      </c>
    </row>
    <row r="6" spans="1:17" x14ac:dyDescent="0.35">
      <c r="A6" s="4" t="s">
        <v>138</v>
      </c>
    </row>
    <row r="8" spans="1:17" x14ac:dyDescent="0.35">
      <c r="A8" s="8"/>
      <c r="B8" s="13" t="s">
        <v>76</v>
      </c>
      <c r="C8" s="13" t="s">
        <v>77</v>
      </c>
      <c r="D8" s="13" t="s">
        <v>78</v>
      </c>
      <c r="E8" s="13" t="s">
        <v>79</v>
      </c>
      <c r="F8" s="13" t="s">
        <v>80</v>
      </c>
      <c r="G8" s="13" t="s">
        <v>81</v>
      </c>
      <c r="H8" s="13" t="s">
        <v>82</v>
      </c>
      <c r="I8" s="13" t="s">
        <v>83</v>
      </c>
      <c r="J8" s="13" t="s">
        <v>84</v>
      </c>
      <c r="K8" s="13" t="s">
        <v>85</v>
      </c>
      <c r="L8" s="13" t="s">
        <v>86</v>
      </c>
      <c r="M8" s="13" t="s">
        <v>87</v>
      </c>
      <c r="N8" s="13" t="s">
        <v>88</v>
      </c>
      <c r="O8" s="13" t="s">
        <v>89</v>
      </c>
      <c r="P8" s="13" t="s">
        <v>90</v>
      </c>
      <c r="Q8" s="13" t="s">
        <v>165</v>
      </c>
    </row>
    <row r="9" spans="1:17" x14ac:dyDescent="0.35">
      <c r="A9" s="8" t="s">
        <v>1</v>
      </c>
      <c r="B9" s="14">
        <v>192965.75331577176</v>
      </c>
      <c r="C9" s="14">
        <v>195620.98365109513</v>
      </c>
      <c r="D9" s="14">
        <v>201004.22636019983</v>
      </c>
      <c r="E9" s="14">
        <v>206231.79217587705</v>
      </c>
      <c r="F9" s="14">
        <v>211566.43471999929</v>
      </c>
      <c r="G9" s="14">
        <v>215294.33151681637</v>
      </c>
      <c r="H9" s="14">
        <v>217272.99137964565</v>
      </c>
      <c r="I9" s="14">
        <v>216253.17122480922</v>
      </c>
      <c r="J9" s="14">
        <v>216989.86597305621</v>
      </c>
      <c r="K9" s="14">
        <v>216032.12266938417</v>
      </c>
      <c r="L9" s="14">
        <v>217686.26391780435</v>
      </c>
      <c r="M9" s="14">
        <v>218230.64235266938</v>
      </c>
      <c r="N9" s="14">
        <v>217282.24425020628</v>
      </c>
      <c r="O9" s="15">
        <v>215832.16189011658</v>
      </c>
      <c r="P9" s="15">
        <v>214429.61002798626</v>
      </c>
      <c r="Q9" s="15">
        <v>212992.03966173748</v>
      </c>
    </row>
    <row r="10" spans="1:17" x14ac:dyDescent="0.35">
      <c r="A10" s="8" t="s">
        <v>2</v>
      </c>
      <c r="B10" s="14">
        <v>25961.5273620265</v>
      </c>
      <c r="C10" s="14">
        <v>25830.601805494221</v>
      </c>
      <c r="D10" s="14">
        <v>26530.461098084481</v>
      </c>
      <c r="E10" s="14">
        <v>26817.819635705891</v>
      </c>
      <c r="F10" s="14">
        <v>27369.080888841418</v>
      </c>
      <c r="G10" s="14">
        <v>27869.037968682369</v>
      </c>
      <c r="H10" s="14">
        <v>28055.69703988728</v>
      </c>
      <c r="I10" s="14">
        <v>28111.561415638527</v>
      </c>
      <c r="J10" s="14">
        <v>28328.100349859116</v>
      </c>
      <c r="K10" s="14">
        <v>28530.880371342409</v>
      </c>
      <c r="L10" s="14">
        <v>29132.751450909993</v>
      </c>
      <c r="M10" s="14">
        <v>29679.688694106029</v>
      </c>
      <c r="N10" s="14">
        <v>29893.55381343191</v>
      </c>
      <c r="O10" s="15">
        <v>30151.952132902294</v>
      </c>
      <c r="P10" s="15">
        <v>30180.28393429513</v>
      </c>
      <c r="Q10" s="15">
        <v>30184.397416212963</v>
      </c>
    </row>
    <row r="11" spans="1:17" x14ac:dyDescent="0.35">
      <c r="A11" s="8" t="s">
        <v>3</v>
      </c>
      <c r="B11" s="14">
        <v>12304.906300819546</v>
      </c>
      <c r="C11" s="14">
        <v>12024.189407267877</v>
      </c>
      <c r="D11" s="14">
        <v>12029.523602743609</v>
      </c>
      <c r="E11" s="14">
        <v>11900.47484855636</v>
      </c>
      <c r="F11" s="14">
        <v>11865.684181398003</v>
      </c>
      <c r="G11" s="14">
        <v>11658.204101603789</v>
      </c>
      <c r="H11" s="14">
        <v>11483.696966570977</v>
      </c>
      <c r="I11" s="14">
        <v>11398.026363856305</v>
      </c>
      <c r="J11" s="14">
        <v>11289.253919817715</v>
      </c>
      <c r="K11" s="14">
        <v>11512.332538348823</v>
      </c>
      <c r="L11" s="14">
        <v>11845.452974545155</v>
      </c>
      <c r="M11" s="14">
        <v>12154.984034975318</v>
      </c>
      <c r="N11" s="14">
        <v>12326.95687723626</v>
      </c>
      <c r="O11" s="15">
        <v>12433.733702719232</v>
      </c>
      <c r="P11" s="15">
        <v>12445.753230140204</v>
      </c>
      <c r="Q11" s="15">
        <v>12447.74357632892</v>
      </c>
    </row>
    <row r="12" spans="1:17" x14ac:dyDescent="0.35">
      <c r="A12" s="8" t="s">
        <v>4</v>
      </c>
      <c r="B12" s="14">
        <v>9916.4054151075179</v>
      </c>
      <c r="C12" s="14">
        <v>9879.8004144978731</v>
      </c>
      <c r="D12" s="14">
        <v>10136.928823081464</v>
      </c>
      <c r="E12" s="14">
        <v>10138.785650103018</v>
      </c>
      <c r="F12" s="14">
        <v>10146.498113610487</v>
      </c>
      <c r="G12" s="14">
        <v>10063.178997830299</v>
      </c>
      <c r="H12" s="14">
        <v>10114.418278040086</v>
      </c>
      <c r="I12" s="14">
        <v>10208.391785273803</v>
      </c>
      <c r="J12" s="14">
        <v>10288.333127472837</v>
      </c>
      <c r="K12" s="14">
        <v>10413.979953117283</v>
      </c>
      <c r="L12" s="14">
        <v>10718.16826511516</v>
      </c>
      <c r="M12" s="14">
        <v>10952.822790600192</v>
      </c>
      <c r="N12" s="14">
        <v>10912.12731360173</v>
      </c>
      <c r="O12" s="15">
        <v>11006.674426155223</v>
      </c>
      <c r="P12" s="15">
        <v>11017.353040065153</v>
      </c>
      <c r="Q12" s="15">
        <v>11019.148699604597</v>
      </c>
    </row>
    <row r="13" spans="1:17" x14ac:dyDescent="0.35">
      <c r="A13" s="8" t="s">
        <v>5</v>
      </c>
      <c r="B13" s="14">
        <v>8458.5077655441219</v>
      </c>
      <c r="C13" s="14">
        <v>8405.4582607521188</v>
      </c>
      <c r="D13" s="14">
        <v>8614.143983050466</v>
      </c>
      <c r="E13" s="14">
        <v>8699.0442084269907</v>
      </c>
      <c r="F13" s="14">
        <v>8772.6472474851817</v>
      </c>
      <c r="G13" s="14">
        <v>8765.6487168570784</v>
      </c>
      <c r="H13" s="14">
        <v>8938.22035897553</v>
      </c>
      <c r="I13" s="14">
        <v>8950.2770975934945</v>
      </c>
      <c r="J13" s="14">
        <v>9105.4655993143642</v>
      </c>
      <c r="K13" s="14">
        <v>9108.9022307912273</v>
      </c>
      <c r="L13" s="14">
        <v>9364.2311121432213</v>
      </c>
      <c r="M13" s="14">
        <v>9396.5303874163637</v>
      </c>
      <c r="N13" s="14">
        <v>9451.2878780844658</v>
      </c>
      <c r="O13" s="15">
        <v>9533.207570776487</v>
      </c>
      <c r="P13" s="15">
        <v>9542.5016650333746</v>
      </c>
      <c r="Q13" s="15">
        <v>9544.0963067667617</v>
      </c>
    </row>
    <row r="14" spans="1:17" x14ac:dyDescent="0.35">
      <c r="A14" s="8" t="s">
        <v>6</v>
      </c>
      <c r="B14" s="14">
        <v>10650.130822173902</v>
      </c>
      <c r="C14" s="14">
        <v>10146.373900913539</v>
      </c>
      <c r="D14" s="14">
        <v>9595.3346197349529</v>
      </c>
      <c r="E14" s="14">
        <v>9018.4335527716084</v>
      </c>
      <c r="F14" s="14">
        <v>8307.4689886136312</v>
      </c>
      <c r="G14" s="14">
        <v>7768.7133477293555</v>
      </c>
      <c r="H14" s="14">
        <v>7215.8576232543064</v>
      </c>
      <c r="I14" s="14">
        <v>6606.0732345296001</v>
      </c>
      <c r="J14" s="14">
        <v>6272.4678461522808</v>
      </c>
      <c r="K14" s="14">
        <v>6074.3755230952947</v>
      </c>
      <c r="L14" s="14">
        <v>6137.6377147425555</v>
      </c>
      <c r="M14" s="14">
        <v>6258.9169888228107</v>
      </c>
      <c r="N14" s="14">
        <v>6304.5084305018981</v>
      </c>
      <c r="O14" s="15">
        <v>6365.8838322198053</v>
      </c>
      <c r="P14" s="15">
        <v>6382.2306127336942</v>
      </c>
      <c r="Q14" s="15">
        <v>6392.1609562562626</v>
      </c>
    </row>
    <row r="15" spans="1:17" x14ac:dyDescent="0.35">
      <c r="A15" s="8" t="s">
        <v>7</v>
      </c>
      <c r="B15" s="14">
        <v>26807.512118982362</v>
      </c>
      <c r="C15" s="14">
        <v>26585.35455227927</v>
      </c>
      <c r="D15" s="14">
        <v>27424.136753818537</v>
      </c>
      <c r="E15" s="14">
        <v>27702.505371264589</v>
      </c>
      <c r="F15" s="14">
        <v>28139.286112231403</v>
      </c>
      <c r="G15" s="14">
        <v>28286.27624012508</v>
      </c>
      <c r="H15" s="14">
        <v>28487.790432856309</v>
      </c>
      <c r="I15" s="14">
        <v>28445.582013216692</v>
      </c>
      <c r="J15" s="14">
        <v>28709.771595344759</v>
      </c>
      <c r="K15" s="14">
        <v>29049.173685064347</v>
      </c>
      <c r="L15" s="14">
        <v>30041.005340407475</v>
      </c>
      <c r="M15" s="14">
        <v>30562.621742523374</v>
      </c>
      <c r="N15" s="14">
        <v>30741.725403662524</v>
      </c>
      <c r="O15" s="15">
        <v>31007.455274105596</v>
      </c>
      <c r="P15" s="15">
        <v>31036.590935393833</v>
      </c>
      <c r="Q15" s="15">
        <v>31040.82112938014</v>
      </c>
    </row>
    <row r="16" spans="1:17" x14ac:dyDescent="0.35">
      <c r="A16" s="8" t="s">
        <v>8</v>
      </c>
      <c r="B16" s="14">
        <v>266.26018557251416</v>
      </c>
      <c r="C16" s="14">
        <v>280.4031952180398</v>
      </c>
      <c r="D16" s="14">
        <v>299.81226976204431</v>
      </c>
      <c r="E16" s="14">
        <v>312.33828957947992</v>
      </c>
      <c r="F16" s="14">
        <v>306.82551210219378</v>
      </c>
      <c r="G16" s="14">
        <v>325.64307576795176</v>
      </c>
      <c r="H16" s="14">
        <v>295.04170575996682</v>
      </c>
      <c r="I16" s="14">
        <v>268.79411086533764</v>
      </c>
      <c r="J16" s="14">
        <v>265.80319709497041</v>
      </c>
      <c r="K16" s="14">
        <v>258.46822831730572</v>
      </c>
      <c r="L16" s="14">
        <v>258.70930806785054</v>
      </c>
      <c r="M16" s="14">
        <v>274.94167850679128</v>
      </c>
      <c r="N16" s="14">
        <v>299.51022264281767</v>
      </c>
      <c r="O16" s="15">
        <v>302.09917338042879</v>
      </c>
      <c r="P16" s="15">
        <v>302.38303605517132</v>
      </c>
      <c r="Q16" s="15">
        <v>302.42424995341628</v>
      </c>
    </row>
    <row r="17" spans="1:17" x14ac:dyDescent="0.35">
      <c r="A17" s="8" t="s">
        <v>9</v>
      </c>
      <c r="B17" s="14">
        <v>14579.432707234309</v>
      </c>
      <c r="C17" s="14">
        <v>14648.063860857143</v>
      </c>
      <c r="D17" s="14">
        <v>14830.8996501581</v>
      </c>
      <c r="E17" s="14">
        <v>14745.886144061829</v>
      </c>
      <c r="F17" s="14">
        <v>14427.810728195815</v>
      </c>
      <c r="G17" s="14">
        <v>14069.469754213689</v>
      </c>
      <c r="H17" s="14">
        <v>13814.885749853653</v>
      </c>
      <c r="I17" s="14">
        <v>13496.547837193735</v>
      </c>
      <c r="J17" s="14">
        <v>13359.186589626652</v>
      </c>
      <c r="K17" s="14">
        <v>13263.654261767268</v>
      </c>
      <c r="L17" s="14">
        <v>13667.142351933611</v>
      </c>
      <c r="M17" s="14">
        <v>13886.602941444062</v>
      </c>
      <c r="N17" s="14">
        <v>14009.755538659068</v>
      </c>
      <c r="O17" s="15">
        <v>14130.855134577763</v>
      </c>
      <c r="P17" s="15">
        <v>14144.132967449717</v>
      </c>
      <c r="Q17" s="15">
        <v>14146.060770227572</v>
      </c>
    </row>
    <row r="18" spans="1:17" x14ac:dyDescent="0.35">
      <c r="A18" s="8" t="s">
        <v>10</v>
      </c>
      <c r="B18" s="14">
        <v>9156.0053971720208</v>
      </c>
      <c r="C18" s="14">
        <v>9400.6225106417387</v>
      </c>
      <c r="D18" s="14">
        <v>9587.0571657900673</v>
      </c>
      <c r="E18" s="14">
        <v>9748.2451618533541</v>
      </c>
      <c r="F18" s="14">
        <v>9913.6052799440149</v>
      </c>
      <c r="G18" s="14">
        <v>10115.917992862665</v>
      </c>
      <c r="H18" s="14">
        <v>10281.204133302248</v>
      </c>
      <c r="I18" s="14">
        <v>10199.152570010325</v>
      </c>
      <c r="J18" s="14">
        <v>10387.086887649231</v>
      </c>
      <c r="K18" s="14">
        <v>10577.07624265859</v>
      </c>
      <c r="L18" s="14">
        <v>11116.899647494254</v>
      </c>
      <c r="M18" s="14">
        <v>11408.760729058551</v>
      </c>
      <c r="N18" s="14">
        <v>11481.930309376356</v>
      </c>
      <c r="O18" s="15">
        <v>11581.179515902137</v>
      </c>
      <c r="P18" s="15">
        <v>11592.061586704493</v>
      </c>
      <c r="Q18" s="15">
        <v>11593.641549829792</v>
      </c>
    </row>
    <row r="19" spans="1:17" x14ac:dyDescent="0.35">
      <c r="A19" s="8" t="s">
        <v>11</v>
      </c>
      <c r="B19" s="14">
        <v>10142.460488623889</v>
      </c>
      <c r="C19" s="14">
        <v>10324.998799338082</v>
      </c>
      <c r="D19" s="14">
        <v>10661.364765948078</v>
      </c>
      <c r="E19" s="14">
        <v>10757.769369606949</v>
      </c>
      <c r="F19" s="14">
        <v>10929.687578424968</v>
      </c>
      <c r="G19" s="14">
        <v>10994.623989378153</v>
      </c>
      <c r="H19" s="14">
        <v>11045.554943201201</v>
      </c>
      <c r="I19" s="14">
        <v>11134.731141188837</v>
      </c>
      <c r="J19" s="14">
        <v>11396.898349345829</v>
      </c>
      <c r="K19" s="14">
        <v>11447.979387649797</v>
      </c>
      <c r="L19" s="14">
        <v>11793.392805805517</v>
      </c>
      <c r="M19" s="14">
        <v>12135.775701883729</v>
      </c>
      <c r="N19" s="14">
        <v>12500.433273463308</v>
      </c>
      <c r="O19" s="15">
        <v>12608.486366470373</v>
      </c>
      <c r="P19" s="15">
        <v>12620.333729786176</v>
      </c>
      <c r="Q19" s="15">
        <v>12622.053843311533</v>
      </c>
    </row>
    <row r="20" spans="1:17" x14ac:dyDescent="0.35">
      <c r="A20" s="8" t="s">
        <v>12</v>
      </c>
      <c r="B20" s="14">
        <v>8708.1842085746575</v>
      </c>
      <c r="C20" s="14">
        <v>8645.74372821611</v>
      </c>
      <c r="D20" s="14">
        <v>8616.9663145847371</v>
      </c>
      <c r="E20" s="14">
        <v>8451.0063652900117</v>
      </c>
      <c r="F20" s="14">
        <v>8286.563183028913</v>
      </c>
      <c r="G20" s="14">
        <v>7996.6100931253568</v>
      </c>
      <c r="H20" s="14">
        <v>7753.5643156803189</v>
      </c>
      <c r="I20" s="14">
        <v>7593.7663092190915</v>
      </c>
      <c r="J20" s="14">
        <v>7625.3399058671921</v>
      </c>
      <c r="K20" s="14">
        <v>7734.8812629253307</v>
      </c>
      <c r="L20" s="14">
        <v>7833.571756572288</v>
      </c>
      <c r="M20" s="14">
        <v>7825.9834372178266</v>
      </c>
      <c r="N20" s="14">
        <v>7913.8350735967715</v>
      </c>
      <c r="O20" s="15">
        <v>7982.2418510694542</v>
      </c>
      <c r="P20" s="15">
        <v>7989.7422374390435</v>
      </c>
      <c r="Q20" s="15">
        <v>7990.8312152728295</v>
      </c>
    </row>
    <row r="21" spans="1:17" x14ac:dyDescent="0.35">
      <c r="A21" s="8" t="s">
        <v>13</v>
      </c>
      <c r="B21" s="14">
        <v>5885.7065181118114</v>
      </c>
      <c r="C21" s="14">
        <v>5705.6737937602957</v>
      </c>
      <c r="D21" s="14">
        <v>5644.6329092557289</v>
      </c>
      <c r="E21" s="14">
        <v>5638.6489069058789</v>
      </c>
      <c r="F21" s="14">
        <v>5545.0367002605699</v>
      </c>
      <c r="G21" s="14">
        <v>5334.147361256094</v>
      </c>
      <c r="H21" s="14">
        <v>5262.1057355321318</v>
      </c>
      <c r="I21" s="14">
        <v>5086.1443802993317</v>
      </c>
      <c r="J21" s="14">
        <v>5083.4651491651493</v>
      </c>
      <c r="K21" s="14">
        <v>5151.3953948627668</v>
      </c>
      <c r="L21" s="14">
        <v>5223.5519469687315</v>
      </c>
      <c r="M21" s="14">
        <v>5434.6310482560966</v>
      </c>
      <c r="N21" s="14">
        <v>5472.5106407700441</v>
      </c>
      <c r="O21" s="15">
        <v>5524.4295010139958</v>
      </c>
      <c r="P21" s="15">
        <v>5536.5733377171537</v>
      </c>
      <c r="Q21" s="15">
        <v>5543.4056565762367</v>
      </c>
    </row>
    <row r="22" spans="1:17" x14ac:dyDescent="0.35">
      <c r="A22" s="8" t="s">
        <v>14</v>
      </c>
      <c r="B22" s="14">
        <v>15616.323916106256</v>
      </c>
      <c r="C22" s="14">
        <v>14842.1530291982</v>
      </c>
      <c r="D22" s="14">
        <v>14533.281447092912</v>
      </c>
      <c r="E22" s="14">
        <v>13980.197428944306</v>
      </c>
      <c r="F22" s="14">
        <v>13448.910590718862</v>
      </c>
      <c r="G22" s="14">
        <v>12783.5334077404</v>
      </c>
      <c r="H22" s="14">
        <v>12162.63209669613</v>
      </c>
      <c r="I22" s="14">
        <v>11455.979548803685</v>
      </c>
      <c r="J22" s="14">
        <v>10926.642112871372</v>
      </c>
      <c r="K22" s="14">
        <v>10557.536186491818</v>
      </c>
      <c r="L22" s="14">
        <v>10489.321408151151</v>
      </c>
      <c r="M22" s="14">
        <v>10643.23284381345</v>
      </c>
      <c r="N22" s="14">
        <v>10716.193305768531</v>
      </c>
      <c r="O22" s="15">
        <v>10808.823521587372</v>
      </c>
      <c r="P22" s="15">
        <v>10818.979860386071</v>
      </c>
      <c r="Q22" s="15">
        <v>10820.454454797506</v>
      </c>
    </row>
    <row r="23" spans="1:17" x14ac:dyDescent="0.35">
      <c r="A23" s="8" t="s">
        <v>15</v>
      </c>
      <c r="B23" s="14">
        <v>5240.9063545498848</v>
      </c>
      <c r="C23" s="14">
        <v>5279.7137645066841</v>
      </c>
      <c r="D23" s="14">
        <v>5246.1886934237</v>
      </c>
      <c r="E23" s="14">
        <v>5142.9575831403326</v>
      </c>
      <c r="F23" s="14">
        <v>4962.0826390865068</v>
      </c>
      <c r="G23" s="14">
        <v>4863.1201121883587</v>
      </c>
      <c r="H23" s="14">
        <v>4707.0055757571972</v>
      </c>
      <c r="I23" s="14">
        <v>4568.1391911209503</v>
      </c>
      <c r="J23" s="14">
        <v>4563.4801264695643</v>
      </c>
      <c r="K23" s="14">
        <v>4588.0829914921578</v>
      </c>
      <c r="L23" s="14">
        <v>4706.1909977482283</v>
      </c>
      <c r="M23" s="14">
        <v>4765.0248354269233</v>
      </c>
      <c r="N23" s="14">
        <v>4841.325364784615</v>
      </c>
      <c r="O23" s="15">
        <v>4883.1735286421881</v>
      </c>
      <c r="P23" s="15">
        <v>4887.7619248418914</v>
      </c>
      <c r="Q23" s="15">
        <v>4888.4281120898386</v>
      </c>
    </row>
    <row r="24" spans="1:17" x14ac:dyDescent="0.35">
      <c r="A24" s="8" t="s">
        <v>16</v>
      </c>
      <c r="B24" s="14">
        <v>5126.46404795732</v>
      </c>
      <c r="C24" s="14">
        <v>5130.8283034396281</v>
      </c>
      <c r="D24" s="14">
        <v>5218.4791283276309</v>
      </c>
      <c r="E24" s="14">
        <v>5112.0121878605869</v>
      </c>
      <c r="F24" s="14">
        <v>5126.3313924370568</v>
      </c>
      <c r="G24" s="14">
        <v>4941.357774071048</v>
      </c>
      <c r="H24" s="14">
        <v>4756.9914984199386</v>
      </c>
      <c r="I24" s="14">
        <v>4585.6213562651883</v>
      </c>
      <c r="J24" s="14">
        <v>4538.9014373820864</v>
      </c>
      <c r="K24" s="14">
        <v>4514.4363834991282</v>
      </c>
      <c r="L24" s="14">
        <v>4670.0975762724202</v>
      </c>
      <c r="M24" s="14">
        <v>4819.152273534949</v>
      </c>
      <c r="N24" s="14">
        <v>4851.0219945272938</v>
      </c>
      <c r="O24" s="15">
        <v>4892.9539755464421</v>
      </c>
      <c r="P24" s="15">
        <v>4897.5515617872425</v>
      </c>
      <c r="Q24" s="15">
        <v>4898.2190833332597</v>
      </c>
    </row>
    <row r="25" spans="1:17" x14ac:dyDescent="0.35">
      <c r="A25" s="8" t="s">
        <v>17</v>
      </c>
      <c r="B25" s="14">
        <v>14833.495031895302</v>
      </c>
      <c r="C25" s="14">
        <v>13694.251069650325</v>
      </c>
      <c r="D25" s="14">
        <v>13355.152846596415</v>
      </c>
      <c r="E25" s="14">
        <v>13014.196237454369</v>
      </c>
      <c r="F25" s="14">
        <v>12575.359187459842</v>
      </c>
      <c r="G25" s="14">
        <v>11697.653984327028</v>
      </c>
      <c r="H25" s="14">
        <v>11125.048864426844</v>
      </c>
      <c r="I25" s="14">
        <v>10761.790127017994</v>
      </c>
      <c r="J25" s="14">
        <v>10579.213775067381</v>
      </c>
      <c r="K25" s="14">
        <v>10892.221033662645</v>
      </c>
      <c r="L25" s="14">
        <v>11545.531867008051</v>
      </c>
      <c r="M25" s="14">
        <v>11986.001866248936</v>
      </c>
      <c r="N25" s="14">
        <v>12630.558022169962</v>
      </c>
      <c r="O25" s="15">
        <v>12755.179105347668</v>
      </c>
      <c r="P25" s="15">
        <v>12790.43200443513</v>
      </c>
      <c r="Q25" s="15">
        <v>12812.514184026977</v>
      </c>
    </row>
    <row r="26" spans="1:17" x14ac:dyDescent="0.35">
      <c r="A26" s="8" t="s">
        <v>18</v>
      </c>
      <c r="B26" s="14">
        <v>19313.694589663861</v>
      </c>
      <c r="C26" s="14">
        <v>18743.485088026013</v>
      </c>
      <c r="D26" s="14">
        <v>18809.221052813471</v>
      </c>
      <c r="E26" s="14">
        <v>18620.65375988686</v>
      </c>
      <c r="F26" s="14">
        <v>18572.395461164651</v>
      </c>
      <c r="G26" s="14">
        <v>17936.891565751634</v>
      </c>
      <c r="H26" s="14">
        <v>17707.056632907203</v>
      </c>
      <c r="I26" s="14">
        <v>17310.088428984054</v>
      </c>
      <c r="J26" s="14">
        <v>17313.463704441248</v>
      </c>
      <c r="K26" s="14">
        <v>17319.298751436094</v>
      </c>
      <c r="L26" s="14">
        <v>17500.501341233561</v>
      </c>
      <c r="M26" s="14">
        <v>17834.375083863193</v>
      </c>
      <c r="N26" s="14">
        <v>17953.32061614468</v>
      </c>
      <c r="O26" s="15">
        <v>18108.508182838079</v>
      </c>
      <c r="P26" s="15">
        <v>18125.523554018542</v>
      </c>
      <c r="Q26" s="15">
        <v>18127.994008357309</v>
      </c>
    </row>
    <row r="27" spans="1:17" x14ac:dyDescent="0.35">
      <c r="A27" s="8" t="s">
        <v>19</v>
      </c>
      <c r="B27" s="14">
        <v>7232.950567675598</v>
      </c>
      <c r="C27" s="14">
        <v>7243.8368098374322</v>
      </c>
      <c r="D27" s="14">
        <v>7339.3681977485503</v>
      </c>
      <c r="E27" s="14">
        <v>7314.7793513774595</v>
      </c>
      <c r="F27" s="14">
        <v>7353.3474060454919</v>
      </c>
      <c r="G27" s="14">
        <v>7352.3689705916004</v>
      </c>
      <c r="H27" s="14">
        <v>7308.6780846570191</v>
      </c>
      <c r="I27" s="14">
        <v>7057.131607419873</v>
      </c>
      <c r="J27" s="14">
        <v>7011.184325043695</v>
      </c>
      <c r="K27" s="14">
        <v>7069.2405703237991</v>
      </c>
      <c r="L27" s="14">
        <v>7240.6474602193284</v>
      </c>
      <c r="M27" s="14">
        <v>7490.6495668274492</v>
      </c>
      <c r="N27" s="14">
        <v>7628.0748192598385</v>
      </c>
      <c r="O27" s="15">
        <v>7694.011500003543</v>
      </c>
      <c r="P27" s="15">
        <v>7701.2410553162981</v>
      </c>
      <c r="Q27" s="15">
        <v>7702.290711306774</v>
      </c>
    </row>
    <row r="28" spans="1:17" x14ac:dyDescent="0.35">
      <c r="A28" s="8" t="s">
        <v>20</v>
      </c>
      <c r="B28" s="14">
        <v>210200.87379779134</v>
      </c>
      <c r="C28" s="14">
        <v>206811.55229389458</v>
      </c>
      <c r="D28" s="14">
        <v>208472.95332201495</v>
      </c>
      <c r="E28" s="14">
        <v>207115.75405278985</v>
      </c>
      <c r="F28" s="14">
        <v>206048.62119104897</v>
      </c>
      <c r="G28" s="14">
        <v>202822.39745410194</v>
      </c>
      <c r="H28" s="14">
        <v>200515.45003577837</v>
      </c>
      <c r="I28" s="14">
        <v>197237.7985184968</v>
      </c>
      <c r="J28" s="14">
        <v>197044.05799798545</v>
      </c>
      <c r="K28" s="14">
        <v>198063.91499684606</v>
      </c>
      <c r="L28" s="14">
        <v>203284.80532533856</v>
      </c>
      <c r="M28" s="14">
        <v>207510.69664452603</v>
      </c>
      <c r="N28" s="14">
        <v>209928.62889768209</v>
      </c>
      <c r="O28" s="15">
        <v>211770.8482952581</v>
      </c>
      <c r="P28" s="15">
        <v>212011.43027359829</v>
      </c>
      <c r="Q28" s="15">
        <v>212076.6859236327</v>
      </c>
    </row>
    <row r="30" spans="1:17" x14ac:dyDescent="0.35">
      <c r="A30" s="5" t="s">
        <v>68</v>
      </c>
    </row>
    <row r="31" spans="1:17" x14ac:dyDescent="0.35">
      <c r="A31" s="4" t="s">
        <v>21</v>
      </c>
    </row>
    <row r="32" spans="1:17" x14ac:dyDescent="0.35">
      <c r="A32" s="4" t="s">
        <v>139</v>
      </c>
    </row>
    <row r="34" spans="1:16" x14ac:dyDescent="0.35">
      <c r="A34" s="8"/>
      <c r="B34" s="13" t="s">
        <v>77</v>
      </c>
      <c r="C34" s="13" t="s">
        <v>78</v>
      </c>
      <c r="D34" s="13" t="s">
        <v>79</v>
      </c>
      <c r="E34" s="13" t="s">
        <v>80</v>
      </c>
      <c r="F34" s="13" t="s">
        <v>81</v>
      </c>
      <c r="G34" s="13" t="s">
        <v>82</v>
      </c>
      <c r="H34" s="13" t="s">
        <v>83</v>
      </c>
      <c r="I34" s="13" t="s">
        <v>84</v>
      </c>
      <c r="J34" s="13" t="s">
        <v>85</v>
      </c>
      <c r="K34" s="13" t="s">
        <v>86</v>
      </c>
      <c r="L34" s="13" t="s">
        <v>87</v>
      </c>
      <c r="M34" s="13" t="s">
        <v>88</v>
      </c>
      <c r="N34" s="13" t="s">
        <v>89</v>
      </c>
      <c r="O34" s="13" t="s">
        <v>90</v>
      </c>
      <c r="P34" s="13" t="s">
        <v>165</v>
      </c>
    </row>
    <row r="35" spans="1:16" x14ac:dyDescent="0.35">
      <c r="A35" s="8" t="s">
        <v>1</v>
      </c>
      <c r="B35" s="16">
        <v>5.6693103924509769E-2</v>
      </c>
      <c r="C35" s="16">
        <v>5.76426457937615E-2</v>
      </c>
      <c r="D35" s="16">
        <v>6.4295025042318155E-2</v>
      </c>
      <c r="E35" s="16">
        <v>7.1065477698233237E-2</v>
      </c>
      <c r="F35" s="16">
        <v>7.6856690465165037E-2</v>
      </c>
      <c r="G35" s="16">
        <v>7.7314752522250341E-2</v>
      </c>
      <c r="H35" s="16">
        <v>8.1086936051291358E-2</v>
      </c>
      <c r="I35" s="16">
        <v>7.8104116149596364E-2</v>
      </c>
      <c r="J35" s="16">
        <v>7.6409087655869012E-2</v>
      </c>
      <c r="K35" s="16">
        <v>5.8398865748490347E-2</v>
      </c>
      <c r="L35" s="16">
        <v>6.6207958030586378E-2</v>
      </c>
      <c r="M35" s="16">
        <v>8.2204868201275705E-2</v>
      </c>
      <c r="N35" s="17">
        <v>7.9382043807230504E-2</v>
      </c>
      <c r="O35" s="17">
        <v>7.6622195948662819E-2</v>
      </c>
      <c r="P35" s="17">
        <v>7.5376090298052006E-2</v>
      </c>
    </row>
    <row r="36" spans="1:16" x14ac:dyDescent="0.35">
      <c r="A36" s="8" t="s">
        <v>2</v>
      </c>
      <c r="B36" s="16">
        <v>7.8491893058821649E-2</v>
      </c>
      <c r="C36" s="16">
        <v>7.0297662136795586E-2</v>
      </c>
      <c r="D36" s="16">
        <v>7.6448692628718562E-2</v>
      </c>
      <c r="E36" s="16">
        <v>8.3757592885366827E-2</v>
      </c>
      <c r="F36" s="16">
        <v>9.0333350887910016E-2</v>
      </c>
      <c r="G36" s="16">
        <v>9.3252859622672421E-2</v>
      </c>
      <c r="H36" s="16">
        <v>9.3429987215431026E-2</v>
      </c>
      <c r="I36" s="16">
        <v>9.0579274997232048E-2</v>
      </c>
      <c r="J36" s="16">
        <v>8.3350622961474247E-2</v>
      </c>
      <c r="K36" s="16">
        <v>6.8553259144393738E-2</v>
      </c>
      <c r="L36" s="16">
        <v>6.3234903025219322E-2</v>
      </c>
      <c r="M36" s="16">
        <v>8.2627201603294023E-2</v>
      </c>
      <c r="N36" s="17">
        <v>8.1127431099240602E-2</v>
      </c>
      <c r="O36" s="17">
        <v>7.9027805715950167E-2</v>
      </c>
      <c r="P36" s="17">
        <v>7.9636732884308767E-2</v>
      </c>
    </row>
    <row r="37" spans="1:16" x14ac:dyDescent="0.35">
      <c r="A37" s="8" t="s">
        <v>3</v>
      </c>
      <c r="B37" s="16">
        <v>7.5754998551560107E-2</v>
      </c>
      <c r="C37" s="16">
        <v>7.5849410209517187E-2</v>
      </c>
      <c r="D37" s="16">
        <v>7.8725442696657183E-2</v>
      </c>
      <c r="E37" s="16">
        <v>8.2813016585712509E-2</v>
      </c>
      <c r="F37" s="16">
        <v>9.2529692901138508E-2</v>
      </c>
      <c r="G37" s="16">
        <v>9.1058039986807462E-2</v>
      </c>
      <c r="H37" s="16">
        <v>9.5328937820804038E-2</v>
      </c>
      <c r="I37" s="16">
        <v>9.0890286499799217E-2</v>
      </c>
      <c r="J37" s="16">
        <v>7.5258997642114522E-2</v>
      </c>
      <c r="K37" s="16">
        <v>6.798692893909411E-2</v>
      </c>
      <c r="L37" s="16">
        <v>6.9723386168728904E-2</v>
      </c>
      <c r="M37" s="16">
        <v>9.5172732940215402E-2</v>
      </c>
      <c r="N37" s="17">
        <v>8.5085489988967269E-2</v>
      </c>
      <c r="O37" s="17">
        <v>8.198695876738514E-2</v>
      </c>
      <c r="P37" s="17">
        <v>8.0728498280943611E-2</v>
      </c>
    </row>
    <row r="38" spans="1:16" x14ac:dyDescent="0.35">
      <c r="A38" s="8" t="s">
        <v>4</v>
      </c>
      <c r="B38" s="16">
        <v>8.0694728826871509E-2</v>
      </c>
      <c r="C38" s="16">
        <v>6.9281982316203E-2</v>
      </c>
      <c r="D38" s="16">
        <v>8.1731639055546784E-2</v>
      </c>
      <c r="E38" s="16">
        <v>9.0127168778869948E-2</v>
      </c>
      <c r="F38" s="16">
        <v>0.10213519930910123</v>
      </c>
      <c r="G38" s="16">
        <v>9.4753333314971266E-2</v>
      </c>
      <c r="H38" s="16">
        <v>9.797406576100616E-2</v>
      </c>
      <c r="I38" s="16">
        <v>9.2148997208678807E-2</v>
      </c>
      <c r="J38" s="16">
        <v>8.0650390020859233E-2</v>
      </c>
      <c r="K38" s="16">
        <v>6.0914625001064919E-2</v>
      </c>
      <c r="L38" s="16">
        <v>6.5948604146658096E-2</v>
      </c>
      <c r="M38" s="16">
        <v>8.9593266303040681E-2</v>
      </c>
      <c r="N38" s="17">
        <v>8.3539054485568906E-2</v>
      </c>
      <c r="O38" s="17">
        <v>8.1191483938035533E-2</v>
      </c>
      <c r="P38" s="17">
        <v>8.248482958772177E-2</v>
      </c>
    </row>
    <row r="39" spans="1:16" x14ac:dyDescent="0.35">
      <c r="A39" s="8" t="s">
        <v>5</v>
      </c>
      <c r="B39" s="16">
        <v>8.6125427076811464E-2</v>
      </c>
      <c r="C39" s="16">
        <v>8.5041975122164409E-2</v>
      </c>
      <c r="D39" s="16">
        <v>9.700851644997896E-2</v>
      </c>
      <c r="E39" s="16">
        <v>0.10940521446132645</v>
      </c>
      <c r="F39" s="16">
        <v>0.11249968153035322</v>
      </c>
      <c r="G39" s="16">
        <v>0.11332101278397214</v>
      </c>
      <c r="H39" s="16">
        <v>0.11127449321026331</v>
      </c>
      <c r="I39" s="16">
        <v>0.10140460702515927</v>
      </c>
      <c r="J39" s="16">
        <v>0.10578926218688889</v>
      </c>
      <c r="K39" s="16">
        <v>7.3987165994363502E-2</v>
      </c>
      <c r="L39" s="16">
        <v>7.4158445644558868E-2</v>
      </c>
      <c r="M39" s="16">
        <v>8.7275758719692342E-2</v>
      </c>
      <c r="N39" s="17">
        <v>9.5398683873220425E-2</v>
      </c>
      <c r="O39" s="17">
        <v>9.2663154008363252E-2</v>
      </c>
      <c r="P39" s="17">
        <v>9.2347150559812505E-2</v>
      </c>
    </row>
    <row r="40" spans="1:16" x14ac:dyDescent="0.35">
      <c r="A40" s="8" t="s">
        <v>6</v>
      </c>
      <c r="B40" s="16">
        <v>8.0239398684396959E-2</v>
      </c>
      <c r="C40" s="16">
        <v>7.6728775862748039E-2</v>
      </c>
      <c r="D40" s="16">
        <v>8.6226923415906334E-2</v>
      </c>
      <c r="E40" s="16">
        <v>9.8019964277623051E-2</v>
      </c>
      <c r="F40" s="16">
        <v>0.10115279242898456</v>
      </c>
      <c r="G40" s="16">
        <v>9.9412950924070681E-2</v>
      </c>
      <c r="H40" s="16">
        <v>0.10604004796364952</v>
      </c>
      <c r="I40" s="16">
        <v>9.3061435501028994E-2</v>
      </c>
      <c r="J40" s="16">
        <v>9.1617336714934633E-2</v>
      </c>
      <c r="K40" s="16">
        <v>6.9791947758484477E-2</v>
      </c>
      <c r="L40" s="16">
        <v>6.3935033312628231E-2</v>
      </c>
      <c r="M40" s="16">
        <v>9.8441033927889721E-2</v>
      </c>
      <c r="N40" s="17">
        <v>9.1759297550463914E-2</v>
      </c>
      <c r="O40" s="17">
        <v>8.8982418958933787E-2</v>
      </c>
      <c r="P40" s="17">
        <v>9.0501372304786054E-2</v>
      </c>
    </row>
    <row r="41" spans="1:16" x14ac:dyDescent="0.35">
      <c r="A41" s="8" t="s">
        <v>7</v>
      </c>
      <c r="B41" s="16">
        <v>7.3522706445667857E-2</v>
      </c>
      <c r="C41" s="16">
        <v>6.8789064369488312E-2</v>
      </c>
      <c r="D41" s="16">
        <v>7.9355841475815966E-2</v>
      </c>
      <c r="E41" s="16">
        <v>8.6963818156544276E-2</v>
      </c>
      <c r="F41" s="16">
        <v>9.0456987515371789E-2</v>
      </c>
      <c r="G41" s="16">
        <v>9.4476898020021849E-2</v>
      </c>
      <c r="H41" s="16">
        <v>9.2813891502638385E-2</v>
      </c>
      <c r="I41" s="16">
        <v>8.6515312111199838E-2</v>
      </c>
      <c r="J41" s="16">
        <v>8.4750557516966391E-2</v>
      </c>
      <c r="K41" s="16">
        <v>6.4209637661302568E-2</v>
      </c>
      <c r="L41" s="16">
        <v>6.9885899450427641E-2</v>
      </c>
      <c r="M41" s="16">
        <v>8.3884067984728347E-2</v>
      </c>
      <c r="N41" s="17">
        <v>8.5895603656442429E-2</v>
      </c>
      <c r="O41" s="17">
        <v>8.3106405705625538E-2</v>
      </c>
      <c r="P41" s="17">
        <v>8.2385741181893679E-2</v>
      </c>
    </row>
    <row r="42" spans="1:16" x14ac:dyDescent="0.35">
      <c r="A42" s="8" t="s">
        <v>8</v>
      </c>
      <c r="B42" s="16">
        <v>3.3464408804578877E-2</v>
      </c>
      <c r="C42" s="16">
        <v>5.2172748988192935E-2</v>
      </c>
      <c r="D42" s="16">
        <v>8.513760798426781E-2</v>
      </c>
      <c r="E42" s="16">
        <v>8.3809359797623509E-2</v>
      </c>
      <c r="F42" s="16">
        <v>6.4615490406291859E-2</v>
      </c>
      <c r="G42" s="16">
        <v>9.6997756170547636E-2</v>
      </c>
      <c r="H42" s="16">
        <v>7.4795938729230738E-2</v>
      </c>
      <c r="I42" s="16">
        <v>8.5515533035934399E-2</v>
      </c>
      <c r="J42" s="16">
        <v>8.0412982091232654E-2</v>
      </c>
      <c r="K42" s="16">
        <v>6.1276246301288168E-2</v>
      </c>
      <c r="L42" s="16">
        <v>7.403616743948549E-2</v>
      </c>
      <c r="M42" s="16">
        <v>6.1533963868828832E-2</v>
      </c>
      <c r="N42" s="17">
        <v>7.3979258968170716E-2</v>
      </c>
      <c r="O42" s="17">
        <v>7.1538223091062475E-2</v>
      </c>
      <c r="P42" s="17">
        <v>7.0786269971714458E-2</v>
      </c>
    </row>
    <row r="43" spans="1:16" x14ac:dyDescent="0.35">
      <c r="A43" s="8" t="s">
        <v>9</v>
      </c>
      <c r="B43" s="16">
        <v>7.9163095304448899E-2</v>
      </c>
      <c r="C43" s="16">
        <v>7.6652105507324403E-2</v>
      </c>
      <c r="D43" s="16">
        <v>8.2970532890572546E-2</v>
      </c>
      <c r="E43" s="16">
        <v>8.4177090613301253E-2</v>
      </c>
      <c r="F43" s="16">
        <v>9.6692427938571829E-2</v>
      </c>
      <c r="G43" s="16">
        <v>9.7290762380372139E-2</v>
      </c>
      <c r="H43" s="16">
        <v>0.10314639375884342</v>
      </c>
      <c r="I43" s="16">
        <v>0.10518221542862048</v>
      </c>
      <c r="J43" s="16">
        <v>9.3293207736537154E-2</v>
      </c>
      <c r="K43" s="16">
        <v>6.7912775654443064E-2</v>
      </c>
      <c r="L43" s="16">
        <v>7.3460744062676372E-2</v>
      </c>
      <c r="M43" s="16">
        <v>9.5526024235807389E-2</v>
      </c>
      <c r="N43" s="17">
        <v>9.4554884078538154E-2</v>
      </c>
      <c r="O43" s="17">
        <v>9.1578941553246279E-2</v>
      </c>
      <c r="P43" s="17">
        <v>9.0288202558676187E-2</v>
      </c>
    </row>
    <row r="44" spans="1:16" x14ac:dyDescent="0.35">
      <c r="A44" s="8" t="s">
        <v>10</v>
      </c>
      <c r="B44" s="16">
        <v>6.16354654928827E-2</v>
      </c>
      <c r="C44" s="16">
        <v>5.392302239947875E-2</v>
      </c>
      <c r="D44" s="16">
        <v>6.4921528765662234E-2</v>
      </c>
      <c r="E44" s="16">
        <v>7.1286283368224207E-2</v>
      </c>
      <c r="F44" s="16">
        <v>7.6368829294002613E-2</v>
      </c>
      <c r="G44" s="16">
        <v>8.976746433711337E-2</v>
      </c>
      <c r="H44" s="16">
        <v>8.632960712534217E-2</v>
      </c>
      <c r="I44" s="16">
        <v>7.9978418724641065E-2</v>
      </c>
      <c r="J44" s="16">
        <v>7.2651941751597587E-2</v>
      </c>
      <c r="K44" s="16">
        <v>5.8149446286541472E-2</v>
      </c>
      <c r="L44" s="16">
        <v>6.4870430621824862E-2</v>
      </c>
      <c r="M44" s="16">
        <v>8.3078608341081148E-2</v>
      </c>
      <c r="N44" s="17">
        <v>7.9479499778111598E-2</v>
      </c>
      <c r="O44" s="17">
        <v>7.6629129390061723E-2</v>
      </c>
      <c r="P44" s="17">
        <v>7.6050260501001304E-2</v>
      </c>
    </row>
    <row r="45" spans="1:16" x14ac:dyDescent="0.35">
      <c r="A45" s="8" t="s">
        <v>11</v>
      </c>
      <c r="B45" s="16">
        <v>5.7010064765485459E-2</v>
      </c>
      <c r="C45" s="16">
        <v>5.3992892411804869E-2</v>
      </c>
      <c r="D45" s="16">
        <v>6.1059631379545398E-2</v>
      </c>
      <c r="E45" s="16">
        <v>6.7635840313339163E-2</v>
      </c>
      <c r="F45" s="16">
        <v>7.3680459808468185E-2</v>
      </c>
      <c r="G45" s="16">
        <v>7.9361959087798112E-2</v>
      </c>
      <c r="H45" s="16">
        <v>8.0073121147895415E-2</v>
      </c>
      <c r="I45" s="16">
        <v>7.3884018817284458E-2</v>
      </c>
      <c r="J45" s="16">
        <v>6.7614686319741824E-2</v>
      </c>
      <c r="K45" s="16">
        <v>5.0612687490776923E-2</v>
      </c>
      <c r="L45" s="16">
        <v>5.8473086388724449E-2</v>
      </c>
      <c r="M45" s="16">
        <v>6.9917430754238702E-2</v>
      </c>
      <c r="N45" s="17">
        <v>7.0358314138763506E-2</v>
      </c>
      <c r="O45" s="17">
        <v>6.7818108035582719E-2</v>
      </c>
      <c r="P45" s="17">
        <v>6.7030871908479062E-2</v>
      </c>
    </row>
    <row r="46" spans="1:16" x14ac:dyDescent="0.35">
      <c r="A46" s="8" t="s">
        <v>12</v>
      </c>
      <c r="B46" s="16">
        <v>6.6149899956893243E-2</v>
      </c>
      <c r="C46" s="16">
        <v>6.0327536027860437E-2</v>
      </c>
      <c r="D46" s="16">
        <v>6.3731927661988985E-2</v>
      </c>
      <c r="E46" s="16">
        <v>6.6656206938754362E-2</v>
      </c>
      <c r="F46" s="16">
        <v>8.2560986093165978E-2</v>
      </c>
      <c r="G46" s="16">
        <v>8.5830661119281851E-2</v>
      </c>
      <c r="H46" s="16">
        <v>7.8505503693841683E-2</v>
      </c>
      <c r="I46" s="16">
        <v>7.4348214777820248E-2</v>
      </c>
      <c r="J46" s="16">
        <v>6.8673159775101675E-2</v>
      </c>
      <c r="K46" s="16">
        <v>5.9481267049207184E-2</v>
      </c>
      <c r="L46" s="16">
        <v>5.9280269017481436E-2</v>
      </c>
      <c r="M46" s="16">
        <v>7.4937759384212779E-2</v>
      </c>
      <c r="N46" s="17">
        <v>7.3984147200638756E-2</v>
      </c>
      <c r="O46" s="17">
        <v>7.1410429063466702E-2</v>
      </c>
      <c r="P46" s="17">
        <v>7.051121414637268E-2</v>
      </c>
    </row>
    <row r="47" spans="1:16" x14ac:dyDescent="0.35">
      <c r="A47" s="8" t="s">
        <v>13</v>
      </c>
      <c r="B47" s="16">
        <v>8.2040154621340997E-2</v>
      </c>
      <c r="C47" s="16">
        <v>6.3569952884665187E-2</v>
      </c>
      <c r="D47" s="16">
        <v>8.2571495773698211E-2</v>
      </c>
      <c r="E47" s="16">
        <v>9.0503183956617272E-2</v>
      </c>
      <c r="F47" s="16">
        <v>9.4959777814219631E-2</v>
      </c>
      <c r="G47" s="16">
        <v>9.0278010634573649E-2</v>
      </c>
      <c r="H47" s="16">
        <v>0.10098483733073277</v>
      </c>
      <c r="I47" s="16">
        <v>9.7157261871483991E-2</v>
      </c>
      <c r="J47" s="16">
        <v>8.5601373934403785E-2</v>
      </c>
      <c r="K47" s="16">
        <v>6.4041247293833009E-2</v>
      </c>
      <c r="L47" s="16">
        <v>6.7515450201563743E-2</v>
      </c>
      <c r="M47" s="16">
        <v>8.2351684451197948E-2</v>
      </c>
      <c r="N47" s="17">
        <v>8.6191901710787777E-2</v>
      </c>
      <c r="O47" s="17">
        <v>8.3543302257826579E-2</v>
      </c>
      <c r="P47" s="17">
        <v>8.2565814951993666E-2</v>
      </c>
    </row>
    <row r="48" spans="1:16" x14ac:dyDescent="0.35">
      <c r="A48" s="8" t="s">
        <v>14</v>
      </c>
      <c r="B48" s="16">
        <v>6.5384502122507071E-2</v>
      </c>
      <c r="C48" s="16">
        <v>6.1038677138484668E-2</v>
      </c>
      <c r="D48" s="16">
        <v>6.976055053283739E-2</v>
      </c>
      <c r="E48" s="16">
        <v>7.5423000368910406E-2</v>
      </c>
      <c r="F48" s="16">
        <v>8.4771742096370867E-2</v>
      </c>
      <c r="G48" s="16">
        <v>8.6677645209764176E-2</v>
      </c>
      <c r="H48" s="16">
        <v>9.0392223780344061E-2</v>
      </c>
      <c r="I48" s="16">
        <v>8.3462083970728171E-2</v>
      </c>
      <c r="J48" s="16">
        <v>7.7279746422145815E-2</v>
      </c>
      <c r="K48" s="16">
        <v>5.6471674294798713E-2</v>
      </c>
      <c r="L48" s="16">
        <v>5.8591665336602317E-2</v>
      </c>
      <c r="M48" s="16">
        <v>7.8484069234620119E-2</v>
      </c>
      <c r="N48" s="17">
        <v>7.9566112047786103E-2</v>
      </c>
      <c r="O48" s="17">
        <v>7.7055072955991538E-2</v>
      </c>
      <c r="P48" s="17">
        <v>7.6006855543328949E-2</v>
      </c>
    </row>
    <row r="49" spans="1:16" x14ac:dyDescent="0.35">
      <c r="A49" s="8" t="s">
        <v>15</v>
      </c>
      <c r="B49" s="16">
        <v>7.2819771007454209E-2</v>
      </c>
      <c r="C49" s="16">
        <v>6.9087337355284398E-2</v>
      </c>
      <c r="D49" s="16">
        <v>7.4788105516895353E-2</v>
      </c>
      <c r="E49" s="16">
        <v>8.1803980966965187E-2</v>
      </c>
      <c r="F49" s="16">
        <v>8.3751705766959561E-2</v>
      </c>
      <c r="G49" s="16">
        <v>9.5821534198382782E-2</v>
      </c>
      <c r="H49" s="16">
        <v>9.1164014009596991E-2</v>
      </c>
      <c r="I49" s="16">
        <v>8.2417639079604449E-2</v>
      </c>
      <c r="J49" s="16">
        <v>7.6073715444770734E-2</v>
      </c>
      <c r="K49" s="16">
        <v>6.4944554631207338E-2</v>
      </c>
      <c r="L49" s="16">
        <v>6.129025369407632E-2</v>
      </c>
      <c r="M49" s="16">
        <v>8.5094459786905746E-2</v>
      </c>
      <c r="N49" s="17">
        <v>8.3649707236729265E-2</v>
      </c>
      <c r="O49" s="17">
        <v>8.1024832733166366E-2</v>
      </c>
      <c r="P49" s="17">
        <v>8.0109569306817188E-2</v>
      </c>
    </row>
    <row r="50" spans="1:16" x14ac:dyDescent="0.35">
      <c r="A50" s="8" t="s">
        <v>16</v>
      </c>
      <c r="B50" s="16">
        <v>8.4380126963793572E-2</v>
      </c>
      <c r="C50" s="16">
        <v>7.6780673441869327E-2</v>
      </c>
      <c r="D50" s="16">
        <v>8.9403149917731295E-2</v>
      </c>
      <c r="E50" s="16">
        <v>8.6631958170317186E-2</v>
      </c>
      <c r="F50" s="16">
        <v>9.0609159543304382E-2</v>
      </c>
      <c r="G50" s="16">
        <v>9.9762628117656432E-2</v>
      </c>
      <c r="H50" s="16">
        <v>9.9678821021644132E-2</v>
      </c>
      <c r="I50" s="16">
        <v>9.2306260836061665E-2</v>
      </c>
      <c r="J50" s="16">
        <v>8.8048450614574031E-2</v>
      </c>
      <c r="K50" s="16">
        <v>6.1767946240229035E-2</v>
      </c>
      <c r="L50" s="16">
        <v>6.5107093045075143E-2</v>
      </c>
      <c r="M50" s="16">
        <v>9.3621402519118921E-2</v>
      </c>
      <c r="N50" s="17">
        <v>9.3473995249263253E-2</v>
      </c>
      <c r="O50" s="17">
        <v>9.0612150553154219E-2</v>
      </c>
      <c r="P50" s="17">
        <v>8.9799188522596773E-2</v>
      </c>
    </row>
    <row r="51" spans="1:16" x14ac:dyDescent="0.35">
      <c r="A51" s="8" t="s">
        <v>17</v>
      </c>
      <c r="B51" s="16">
        <v>7.1324627491952258E-2</v>
      </c>
      <c r="C51" s="16">
        <v>6.8568935779117213E-2</v>
      </c>
      <c r="D51" s="16">
        <v>7.1789460951179551E-2</v>
      </c>
      <c r="E51" s="16">
        <v>7.866751762098266E-2</v>
      </c>
      <c r="F51" s="16">
        <v>9.0746858630121607E-2</v>
      </c>
      <c r="G51" s="16">
        <v>8.5498974095325475E-2</v>
      </c>
      <c r="H51" s="16">
        <v>9.4376806020597392E-2</v>
      </c>
      <c r="I51" s="16">
        <v>8.6988038314173538E-2</v>
      </c>
      <c r="J51" s="16">
        <v>8.0548314211286207E-2</v>
      </c>
      <c r="K51" s="16">
        <v>6.5037761980890202E-2</v>
      </c>
      <c r="L51" s="16">
        <v>6.7501317316807641E-2</v>
      </c>
      <c r="M51" s="16">
        <v>8.6989729380597888E-2</v>
      </c>
      <c r="N51" s="17">
        <v>8.5659357568078978E-2</v>
      </c>
      <c r="O51" s="17">
        <v>8.2966212609373424E-2</v>
      </c>
      <c r="P51" s="17">
        <v>8.2053593091653984E-2</v>
      </c>
    </row>
    <row r="52" spans="1:16" x14ac:dyDescent="0.35">
      <c r="A52" s="8" t="s">
        <v>18</v>
      </c>
      <c r="B52" s="16">
        <v>5.6884842353124812E-2</v>
      </c>
      <c r="C52" s="16">
        <v>4.5774567380697649E-2</v>
      </c>
      <c r="D52" s="16">
        <v>5.4733663355805748E-2</v>
      </c>
      <c r="E52" s="16">
        <v>5.6688543191511113E-2</v>
      </c>
      <c r="F52" s="16">
        <v>6.2547604103762255E-2</v>
      </c>
      <c r="G52" s="16">
        <v>6.3617257057831278E-2</v>
      </c>
      <c r="H52" s="16">
        <v>6.1173715215864358E-2</v>
      </c>
      <c r="I52" s="16">
        <v>6.1675459058007642E-2</v>
      </c>
      <c r="J52" s="16">
        <v>5.7130804307440886E-2</v>
      </c>
      <c r="K52" s="16">
        <v>4.2382607362557341E-2</v>
      </c>
      <c r="L52" s="16">
        <v>4.91905494672982E-2</v>
      </c>
      <c r="M52" s="16">
        <v>6.5542742060100259E-2</v>
      </c>
      <c r="N52" s="17">
        <v>6.3134866514765395E-2</v>
      </c>
      <c r="O52" s="17">
        <v>6.0828437603412396E-2</v>
      </c>
      <c r="P52" s="17">
        <v>5.9823832861471846E-2</v>
      </c>
    </row>
    <row r="53" spans="1:16" x14ac:dyDescent="0.35">
      <c r="A53" s="8" t="s">
        <v>19</v>
      </c>
      <c r="B53" s="16">
        <v>6.8326982302313016E-2</v>
      </c>
      <c r="C53" s="16">
        <v>6.4493724652496989E-2</v>
      </c>
      <c r="D53" s="16">
        <v>6.5198176962545693E-2</v>
      </c>
      <c r="E53" s="16">
        <v>7.303562362164831E-2</v>
      </c>
      <c r="F53" s="16">
        <v>8.3943326967367948E-2</v>
      </c>
      <c r="G53" s="16">
        <v>8.3216189961543327E-2</v>
      </c>
      <c r="H53" s="16">
        <v>8.2352071054773837E-2</v>
      </c>
      <c r="I53" s="16">
        <v>7.7321705559910053E-2</v>
      </c>
      <c r="J53" s="16">
        <v>6.989523700071601E-2</v>
      </c>
      <c r="K53" s="16">
        <v>5.7952685103417299E-2</v>
      </c>
      <c r="L53" s="16">
        <v>6.4232745973967151E-2</v>
      </c>
      <c r="M53" s="16">
        <v>7.3812044819737313E-2</v>
      </c>
      <c r="N53" s="17">
        <v>7.3883476741345475E-2</v>
      </c>
      <c r="O53" s="17">
        <v>7.1345301727403609E-2</v>
      </c>
      <c r="P53" s="17">
        <v>7.0438622971035314E-2</v>
      </c>
    </row>
    <row r="55" spans="1:16" x14ac:dyDescent="0.35">
      <c r="A55" s="5" t="s">
        <v>69</v>
      </c>
    </row>
    <row r="56" spans="1:16" x14ac:dyDescent="0.35">
      <c r="A56" s="4" t="s">
        <v>22</v>
      </c>
    </row>
    <row r="57" spans="1:16" x14ac:dyDescent="0.35">
      <c r="A57" s="4" t="s">
        <v>140</v>
      </c>
    </row>
    <row r="59" spans="1:16" x14ac:dyDescent="0.35">
      <c r="A59" s="8"/>
      <c r="B59" s="13" t="s">
        <v>77</v>
      </c>
      <c r="C59" s="13" t="s">
        <v>78</v>
      </c>
      <c r="D59" s="13" t="s">
        <v>79</v>
      </c>
      <c r="E59" s="13" t="s">
        <v>80</v>
      </c>
      <c r="F59" s="13" t="s">
        <v>81</v>
      </c>
      <c r="G59" s="13" t="s">
        <v>82</v>
      </c>
      <c r="H59" s="13" t="s">
        <v>83</v>
      </c>
      <c r="I59" s="13" t="s">
        <v>84</v>
      </c>
      <c r="J59" s="13" t="s">
        <v>85</v>
      </c>
      <c r="K59" s="13" t="s">
        <v>86</v>
      </c>
      <c r="L59" s="13" t="s">
        <v>87</v>
      </c>
      <c r="M59" s="13" t="s">
        <v>88</v>
      </c>
      <c r="N59" s="13" t="s">
        <v>89</v>
      </c>
      <c r="O59" s="13" t="s">
        <v>90</v>
      </c>
      <c r="P59" s="13" t="s">
        <v>165</v>
      </c>
    </row>
    <row r="60" spans="1:16" x14ac:dyDescent="0.35">
      <c r="A60" s="8" t="s">
        <v>1</v>
      </c>
      <c r="B60" s="16">
        <v>3.2053258381021243E-2</v>
      </c>
      <c r="C60" s="16">
        <v>3.1781719396102408E-2</v>
      </c>
      <c r="D60" s="16">
        <v>3.0302391887643793E-2</v>
      </c>
      <c r="E60" s="16">
        <v>2.9736000429741258E-2</v>
      </c>
      <c r="F60" s="16">
        <v>2.5408686987168014E-2</v>
      </c>
      <c r="G60" s="16">
        <v>2.2506733253239052E-2</v>
      </c>
      <c r="H60" s="16">
        <v>2.069857927226609E-2</v>
      </c>
      <c r="I60" s="16">
        <v>1.8292726041130178E-2</v>
      </c>
      <c r="J60" s="16">
        <v>1.6952492980930444E-2</v>
      </c>
      <c r="K60" s="16">
        <v>1.4813697589476916E-2</v>
      </c>
      <c r="L60" s="16">
        <v>1.6810896647337432E-2</v>
      </c>
      <c r="M60" s="16">
        <v>1.7995164645959794E-2</v>
      </c>
      <c r="N60" s="17">
        <v>1.8425781330949288E-2</v>
      </c>
      <c r="O60" s="17">
        <v>1.8249590496396389E-2</v>
      </c>
      <c r="P60" s="17">
        <v>1.8250499754810769E-2</v>
      </c>
    </row>
    <row r="61" spans="1:16" x14ac:dyDescent="0.35">
      <c r="A61" s="8" t="s">
        <v>2</v>
      </c>
      <c r="B61" s="16">
        <v>3.6750683193486643E-2</v>
      </c>
      <c r="C61" s="16">
        <v>2.8994889475187934E-2</v>
      </c>
      <c r="D61" s="16">
        <v>2.878461458671161E-2</v>
      </c>
      <c r="E61" s="16">
        <v>2.6442173308545241E-2</v>
      </c>
      <c r="F61" s="16">
        <v>2.5433055938891707E-2</v>
      </c>
      <c r="G61" s="16">
        <v>2.3965761029312489E-2</v>
      </c>
      <c r="H61" s="16">
        <v>2.3196645640479213E-2</v>
      </c>
      <c r="I61" s="16">
        <v>1.94499994202804E-2</v>
      </c>
      <c r="J61" s="16">
        <v>1.9126435373566085E-2</v>
      </c>
      <c r="K61" s="16">
        <v>1.5662611973458973E-2</v>
      </c>
      <c r="L61" s="16">
        <v>1.6975683404879972E-2</v>
      </c>
      <c r="M61" s="16">
        <v>1.694811461950212E-2</v>
      </c>
      <c r="N61" s="17">
        <v>1.9362950290185824E-2</v>
      </c>
      <c r="O61" s="17">
        <v>1.9178980637236415E-2</v>
      </c>
      <c r="P61" s="17">
        <v>1.9179930039373929E-2</v>
      </c>
    </row>
    <row r="62" spans="1:16" x14ac:dyDescent="0.35">
      <c r="A62" s="8" t="s">
        <v>3</v>
      </c>
      <c r="B62" s="16">
        <v>2.2689112049335703E-2</v>
      </c>
      <c r="C62" s="16">
        <v>1.9782169418471399E-2</v>
      </c>
      <c r="D62" s="16">
        <v>2.25157715572438E-2</v>
      </c>
      <c r="E62" s="16">
        <v>2.3226932564577335E-2</v>
      </c>
      <c r="F62" s="16">
        <v>1.8821088706932009E-2</v>
      </c>
      <c r="G62" s="16">
        <v>1.7458404485407263E-2</v>
      </c>
      <c r="H62" s="16">
        <v>1.8385582702229696E-2</v>
      </c>
      <c r="I62" s="16">
        <v>1.3956986849670772E-2</v>
      </c>
      <c r="J62" s="16">
        <v>1.6129315943009391E-2</v>
      </c>
      <c r="K62" s="16">
        <v>1.07400570619319E-2</v>
      </c>
      <c r="L62" s="16">
        <v>1.6175183039143618E-2</v>
      </c>
      <c r="M62" s="16">
        <v>1.1142842536345902E-2</v>
      </c>
      <c r="N62" s="17">
        <v>1.275026820075989E-2</v>
      </c>
      <c r="O62" s="17">
        <v>1.2629683296460569E-2</v>
      </c>
      <c r="P62" s="17">
        <v>1.2630305592388502E-2</v>
      </c>
    </row>
    <row r="63" spans="1:16" x14ac:dyDescent="0.35">
      <c r="A63" s="8" t="s">
        <v>4</v>
      </c>
      <c r="B63" s="16">
        <v>2.7553529009691567E-2</v>
      </c>
      <c r="C63" s="16">
        <v>2.2535427630320383E-2</v>
      </c>
      <c r="D63" s="16">
        <v>2.385000591979063E-2</v>
      </c>
      <c r="E63" s="16">
        <v>2.2178748029686397E-2</v>
      </c>
      <c r="F63" s="16">
        <v>2.0855348787878796E-2</v>
      </c>
      <c r="G63" s="16">
        <v>2.2895826119979337E-2</v>
      </c>
      <c r="H63" s="16">
        <v>1.7766995137610753E-2</v>
      </c>
      <c r="I63" s="16">
        <v>1.5102247526957846E-2</v>
      </c>
      <c r="J63" s="16">
        <v>1.718766449153776E-2</v>
      </c>
      <c r="K63" s="16">
        <v>1.4915984117870491E-2</v>
      </c>
      <c r="L63" s="16">
        <v>1.5088603322583473E-2</v>
      </c>
      <c r="M63" s="16">
        <v>1.6100518072551917E-2</v>
      </c>
      <c r="N63" s="17">
        <v>1.8243016865206366E-2</v>
      </c>
      <c r="O63" s="17">
        <v>1.8069695987804876E-2</v>
      </c>
      <c r="P63" s="17">
        <v>1.8070590435388174E-2</v>
      </c>
    </row>
    <row r="64" spans="1:16" x14ac:dyDescent="0.35">
      <c r="A64" s="8" t="s">
        <v>5</v>
      </c>
      <c r="B64" s="16">
        <v>3.1988878295384743E-2</v>
      </c>
      <c r="C64" s="16">
        <v>3.0679823627658025E-2</v>
      </c>
      <c r="D64" s="16">
        <v>2.481214630460115E-2</v>
      </c>
      <c r="E64" s="16">
        <v>2.3414204571846571E-2</v>
      </c>
      <c r="F64" s="16">
        <v>2.771205418281927E-2</v>
      </c>
      <c r="G64" s="16">
        <v>2.1855885906815201E-2</v>
      </c>
      <c r="H64" s="16">
        <v>1.6766085708081472E-2</v>
      </c>
      <c r="I64" s="16">
        <v>1.8513883561606919E-2</v>
      </c>
      <c r="J64" s="16">
        <v>1.7037680797796599E-2</v>
      </c>
      <c r="K64" s="16">
        <v>1.5745524880338112E-2</v>
      </c>
      <c r="L64" s="16">
        <v>1.2506363803121584E-2</v>
      </c>
      <c r="M64" s="16">
        <v>2.1766018238605803E-2</v>
      </c>
      <c r="N64" s="17">
        <v>2.2465420097346915E-2</v>
      </c>
      <c r="O64" s="17">
        <v>2.2250113387691554E-2</v>
      </c>
      <c r="P64" s="17">
        <v>2.2251224509265633E-2</v>
      </c>
    </row>
    <row r="65" spans="1:16" x14ac:dyDescent="0.35">
      <c r="A65" s="8" t="s">
        <v>6</v>
      </c>
      <c r="B65" s="16">
        <v>2.5781829526178381E-2</v>
      </c>
      <c r="C65" s="16">
        <v>2.2950404956406361E-2</v>
      </c>
      <c r="D65" s="16">
        <v>2.1790449654388689E-2</v>
      </c>
      <c r="E65" s="16">
        <v>2.3716002330673332E-2</v>
      </c>
      <c r="F65" s="16">
        <v>2.4250105915348132E-2</v>
      </c>
      <c r="G65" s="16">
        <v>2.1318191973663799E-2</v>
      </c>
      <c r="H65" s="16">
        <v>2.2426897785905169E-2</v>
      </c>
      <c r="I65" s="16">
        <v>1.54076102985139E-2</v>
      </c>
      <c r="J65" s="16">
        <v>1.6684150587810399E-2</v>
      </c>
      <c r="K65" s="16">
        <v>1.5692006759632834E-2</v>
      </c>
      <c r="L65" s="16">
        <v>1.9758447654578924E-2</v>
      </c>
      <c r="M65" s="16">
        <v>2.0147417260623631E-2</v>
      </c>
      <c r="N65" s="17">
        <v>2.2471980461228835E-2</v>
      </c>
      <c r="O65" s="17">
        <v>2.2257475596893003E-2</v>
      </c>
      <c r="P65" s="17">
        <v>2.2258582580427747E-2</v>
      </c>
    </row>
    <row r="66" spans="1:16" x14ac:dyDescent="0.35">
      <c r="A66" s="8" t="s">
        <v>7</v>
      </c>
      <c r="B66" s="16">
        <v>2.9332522251207249E-2</v>
      </c>
      <c r="C66" s="16">
        <v>2.8343181205660584E-2</v>
      </c>
      <c r="D66" s="16">
        <v>2.7984618585878387E-2</v>
      </c>
      <c r="E66" s="16">
        <v>2.6249106554287562E-2</v>
      </c>
      <c r="F66" s="16">
        <v>2.4534434639805737E-2</v>
      </c>
      <c r="G66" s="16">
        <v>2.0644621158167255E-2</v>
      </c>
      <c r="H66" s="16">
        <v>2.1469622071571527E-2</v>
      </c>
      <c r="I66" s="16">
        <v>1.68788986627166E-2</v>
      </c>
      <c r="J66" s="16">
        <v>1.5693343638681672E-2</v>
      </c>
      <c r="K66" s="16">
        <v>1.3679527105347948E-2</v>
      </c>
      <c r="L66" s="16">
        <v>1.3815814018459591E-2</v>
      </c>
      <c r="M66" s="16">
        <v>1.2596410187269836E-2</v>
      </c>
      <c r="N66" s="17">
        <v>1.4341944585619413E-2</v>
      </c>
      <c r="O66" s="17">
        <v>1.4205969912769239E-2</v>
      </c>
      <c r="P66" s="17">
        <v>1.4206671629834973E-2</v>
      </c>
    </row>
    <row r="67" spans="1:16" x14ac:dyDescent="0.35">
      <c r="A67" s="8" t="s">
        <v>8</v>
      </c>
      <c r="B67" s="16">
        <v>5.0564328580156373E-2</v>
      </c>
      <c r="C67" s="16">
        <v>6.3076911160215757E-2</v>
      </c>
      <c r="D67" s="16">
        <v>6.0381029571068057E-2</v>
      </c>
      <c r="E67" s="16">
        <v>4.4175462688693587E-2</v>
      </c>
      <c r="F67" s="16">
        <v>5.2389138574906888E-2</v>
      </c>
      <c r="G67" s="16">
        <v>2.5856532301373025E-2</v>
      </c>
      <c r="H67" s="16">
        <v>4.8789630381009065E-2</v>
      </c>
      <c r="I67" s="16">
        <v>3.348251505790989E-2</v>
      </c>
      <c r="J67" s="16">
        <v>2.3247832170454726E-2</v>
      </c>
      <c r="K67" s="16">
        <v>5.9429918091696869E-3</v>
      </c>
      <c r="L67" s="16">
        <v>2.4849176852909736E-2</v>
      </c>
      <c r="M67" s="16">
        <v>2.0912904373121051E-2</v>
      </c>
      <c r="N67" s="17">
        <v>1.2822563028873179E-2</v>
      </c>
      <c r="O67" s="17">
        <v>1.269976437030153E-2</v>
      </c>
      <c r="P67" s="17">
        <v>1.2700398090630196E-2</v>
      </c>
    </row>
    <row r="68" spans="1:16" x14ac:dyDescent="0.35">
      <c r="A68" s="8" t="s">
        <v>9</v>
      </c>
      <c r="B68" s="16">
        <v>2.6041678565491728E-2</v>
      </c>
      <c r="C68" s="16">
        <v>2.7784881829318795E-2</v>
      </c>
      <c r="D68" s="16">
        <v>2.7280500415705816E-2</v>
      </c>
      <c r="E68" s="16">
        <v>2.7071523442972218E-2</v>
      </c>
      <c r="F68" s="16">
        <v>2.5748771729198171E-2</v>
      </c>
      <c r="G68" s="16">
        <v>2.3733858321553811E-2</v>
      </c>
      <c r="H68" s="16">
        <v>2.3302605004887584E-2</v>
      </c>
      <c r="I68" s="16">
        <v>2.0422805093201615E-2</v>
      </c>
      <c r="J68" s="16">
        <v>1.7444837037170768E-2</v>
      </c>
      <c r="K68" s="16">
        <v>1.5742868732844743E-2</v>
      </c>
      <c r="L68" s="16">
        <v>1.4983249042149536E-2</v>
      </c>
      <c r="M68" s="16">
        <v>1.7291957750850098E-2</v>
      </c>
      <c r="N68" s="17">
        <v>2.0124460056019165E-2</v>
      </c>
      <c r="O68" s="17">
        <v>1.9932729050267453E-2</v>
      </c>
      <c r="P68" s="17">
        <v>1.9933718505994364E-2</v>
      </c>
    </row>
    <row r="69" spans="1:16" x14ac:dyDescent="0.35">
      <c r="A69" s="8" t="s">
        <v>10</v>
      </c>
      <c r="B69" s="16">
        <v>3.6309989794531948E-2</v>
      </c>
      <c r="C69" s="16">
        <v>2.9334127846988529E-2</v>
      </c>
      <c r="D69" s="16">
        <v>2.8634846703435485E-2</v>
      </c>
      <c r="E69" s="16">
        <v>2.5448814783787285E-2</v>
      </c>
      <c r="F69" s="16">
        <v>2.4445592900936047E-2</v>
      </c>
      <c r="G69" s="16">
        <v>2.430957191169443E-2</v>
      </c>
      <c r="H69" s="16">
        <v>1.7925950271741389E-2</v>
      </c>
      <c r="I69" s="16">
        <v>1.5881468334652048E-2</v>
      </c>
      <c r="J69" s="16">
        <v>1.4266370399901702E-2</v>
      </c>
      <c r="K69" s="16">
        <v>9.7997438628671316E-3</v>
      </c>
      <c r="L69" s="16">
        <v>1.1225547659503022E-2</v>
      </c>
      <c r="M69" s="16">
        <v>7.9920097302681962E-3</v>
      </c>
      <c r="N69" s="17">
        <v>1.0315890280147729E-2</v>
      </c>
      <c r="O69" s="17">
        <v>1.0218817984610808E-2</v>
      </c>
      <c r="P69" s="17">
        <v>1.0219318940303222E-2</v>
      </c>
    </row>
    <row r="70" spans="1:16" x14ac:dyDescent="0.35">
      <c r="A70" s="8" t="s">
        <v>11</v>
      </c>
      <c r="B70" s="16">
        <v>2.7732848069135847E-2</v>
      </c>
      <c r="C70" s="16">
        <v>2.9232908107519176E-2</v>
      </c>
      <c r="D70" s="16">
        <v>2.57507199555802E-2</v>
      </c>
      <c r="E70" s="16">
        <v>2.2328895539562625E-2</v>
      </c>
      <c r="F70" s="16">
        <v>2.1490496299035558E-2</v>
      </c>
      <c r="G70" s="16">
        <v>2.1874998700553424E-2</v>
      </c>
      <c r="H70" s="16">
        <v>1.5148616612480702E-2</v>
      </c>
      <c r="I70" s="16">
        <v>1.2958968049030262E-2</v>
      </c>
      <c r="J70" s="16">
        <v>1.2591562163860266E-2</v>
      </c>
      <c r="K70" s="16">
        <v>8.3763180197796577E-3</v>
      </c>
      <c r="L70" s="16">
        <v>1.0494214419290963E-2</v>
      </c>
      <c r="M70" s="16">
        <v>8.7653472710893746E-3</v>
      </c>
      <c r="N70" s="17">
        <v>1.1224566029389552E-2</v>
      </c>
      <c r="O70" s="17">
        <v>1.1118799378491757E-2</v>
      </c>
      <c r="P70" s="17">
        <v>1.11193452026689E-2</v>
      </c>
    </row>
    <row r="71" spans="1:16" x14ac:dyDescent="0.35">
      <c r="A71" s="8" t="s">
        <v>12</v>
      </c>
      <c r="B71" s="16">
        <v>3.0646091375597175E-2</v>
      </c>
      <c r="C71" s="16">
        <v>2.4699234583572413E-2</v>
      </c>
      <c r="D71" s="16">
        <v>3.0625393468991471E-2</v>
      </c>
      <c r="E71" s="16">
        <v>2.3592312014266908E-2</v>
      </c>
      <c r="F71" s="16">
        <v>2.6191595852009242E-2</v>
      </c>
      <c r="G71" s="16">
        <v>2.050889901104383E-2</v>
      </c>
      <c r="H71" s="16">
        <v>1.9071321437147366E-2</v>
      </c>
      <c r="I71" s="16">
        <v>1.5748482578158314E-2</v>
      </c>
      <c r="J71" s="16">
        <v>1.6572617280647618E-2</v>
      </c>
      <c r="K71" s="16">
        <v>1.5113176996442127E-2</v>
      </c>
      <c r="L71" s="16">
        <v>2.0232159759303085E-2</v>
      </c>
      <c r="M71" s="16">
        <v>1.9199908181061986E-2</v>
      </c>
      <c r="N71" s="17">
        <v>1.9874543215994064E-2</v>
      </c>
      <c r="O71" s="17">
        <v>1.9684227898192713E-2</v>
      </c>
      <c r="P71" s="17">
        <v>1.9685210048056158E-2</v>
      </c>
    </row>
    <row r="72" spans="1:16" x14ac:dyDescent="0.35">
      <c r="A72" s="8" t="s">
        <v>13</v>
      </c>
      <c r="B72" s="16">
        <v>2.6571373022963082E-2</v>
      </c>
      <c r="C72" s="16">
        <v>2.5501308938981053E-2</v>
      </c>
      <c r="D72" s="16">
        <v>2.1566786566370819E-2</v>
      </c>
      <c r="E72" s="16">
        <v>2.4000627841633145E-2</v>
      </c>
      <c r="F72" s="16">
        <v>2.3209114000479258E-2</v>
      </c>
      <c r="G72" s="16">
        <v>2.3545560896784491E-2</v>
      </c>
      <c r="H72" s="16">
        <v>2.0515737107505039E-2</v>
      </c>
      <c r="I72" s="16">
        <v>1.9038952693696352E-2</v>
      </c>
      <c r="J72" s="16">
        <v>1.8981617842340127E-2</v>
      </c>
      <c r="K72" s="16">
        <v>1.7925427649145419E-2</v>
      </c>
      <c r="L72" s="16">
        <v>1.6276983384024758E-2</v>
      </c>
      <c r="M72" s="16">
        <v>2.2141167909225594E-2</v>
      </c>
      <c r="N72" s="17">
        <v>2.42511263168355E-2</v>
      </c>
      <c r="O72" s="17">
        <v>2.4019500904012746E-2</v>
      </c>
      <c r="P72" s="17">
        <v>2.4020696240626756E-2</v>
      </c>
    </row>
    <row r="73" spans="1:16" x14ac:dyDescent="0.35">
      <c r="A73" s="8" t="s">
        <v>14</v>
      </c>
      <c r="B73" s="16">
        <v>4.1109748230319404E-2</v>
      </c>
      <c r="C73" s="16">
        <v>4.1129437698624094E-2</v>
      </c>
      <c r="D73" s="16">
        <v>3.8335870951154857E-2</v>
      </c>
      <c r="E73" s="16">
        <v>4.4221349980926722E-2</v>
      </c>
      <c r="F73" s="16">
        <v>4.0975428610968943E-2</v>
      </c>
      <c r="G73" s="16">
        <v>3.9811806779644222E-2</v>
      </c>
      <c r="H73" s="16">
        <v>3.4042929749871984E-2</v>
      </c>
      <c r="I73" s="16">
        <v>3.183343033324311E-2</v>
      </c>
      <c r="J73" s="16">
        <v>3.1070340236276518E-2</v>
      </c>
      <c r="K73" s="16">
        <v>2.4685036172658711E-2</v>
      </c>
      <c r="L73" s="16">
        <v>3.0007640305796054E-2</v>
      </c>
      <c r="M73" s="16">
        <v>2.9391021410351128E-2</v>
      </c>
      <c r="N73" s="17">
        <v>3.192060269562641E-2</v>
      </c>
      <c r="O73" s="17">
        <v>3.1616385160634072E-2</v>
      </c>
      <c r="P73" s="17">
        <v>3.1617955119447171E-2</v>
      </c>
    </row>
    <row r="74" spans="1:16" x14ac:dyDescent="0.35">
      <c r="A74" s="8" t="s">
        <v>15</v>
      </c>
      <c r="B74" s="16">
        <v>2.1438338652927845E-2</v>
      </c>
      <c r="C74" s="16">
        <v>1.967956476284961E-2</v>
      </c>
      <c r="D74" s="16">
        <v>2.2028211381184819E-2</v>
      </c>
      <c r="E74" s="16">
        <v>1.6511823899047262E-2</v>
      </c>
      <c r="F74" s="16">
        <v>2.1709717271625302E-2</v>
      </c>
      <c r="G74" s="16">
        <v>1.7744217235181301E-2</v>
      </c>
      <c r="H74" s="16">
        <v>1.8652729789314041E-2</v>
      </c>
      <c r="I74" s="16">
        <v>1.3118134915942168E-2</v>
      </c>
      <c r="J74" s="16">
        <v>1.2103611755562762E-2</v>
      </c>
      <c r="K74" s="16">
        <v>1.1189173721305052E-2</v>
      </c>
      <c r="L74" s="16">
        <v>9.7934070921594438E-3</v>
      </c>
      <c r="M74" s="16">
        <v>9.0625365044828023E-3</v>
      </c>
      <c r="N74" s="17">
        <v>1.1149762049406984E-2</v>
      </c>
      <c r="O74" s="17">
        <v>1.1044485830114539E-2</v>
      </c>
      <c r="P74" s="17">
        <v>1.1045029123348088E-2</v>
      </c>
    </row>
    <row r="75" spans="1:16" x14ac:dyDescent="0.35">
      <c r="A75" s="8" t="s">
        <v>16</v>
      </c>
      <c r="B75" s="16">
        <v>2.1301115016255624E-2</v>
      </c>
      <c r="C75" s="16">
        <v>1.8297912310975689E-2</v>
      </c>
      <c r="D75" s="16">
        <v>1.4843815691896816E-2</v>
      </c>
      <c r="E75" s="16">
        <v>1.8604790834348763E-2</v>
      </c>
      <c r="F75" s="16">
        <v>1.7101054098242609E-2</v>
      </c>
      <c r="G75" s="16">
        <v>1.8192350404220119E-2</v>
      </c>
      <c r="H75" s="16">
        <v>1.677872655971395E-2</v>
      </c>
      <c r="I75" s="16">
        <v>1.0322804384110852E-2</v>
      </c>
      <c r="J75" s="16">
        <v>1.5336095273652324E-2</v>
      </c>
      <c r="K75" s="16">
        <v>9.4760383560701794E-3</v>
      </c>
      <c r="L75" s="16">
        <v>1.2254302005766471E-2</v>
      </c>
      <c r="M75" s="16">
        <v>1.5050575393193886E-2</v>
      </c>
      <c r="N75" s="17">
        <v>1.4885775097357903E-2</v>
      </c>
      <c r="O75" s="17">
        <v>1.4743001866018242E-2</v>
      </c>
      <c r="P75" s="17">
        <v>1.4743738668033361E-2</v>
      </c>
    </row>
    <row r="76" spans="1:16" x14ac:dyDescent="0.35">
      <c r="A76" s="8" t="s">
        <v>17</v>
      </c>
      <c r="B76" s="16">
        <v>3.6554880622656202E-2</v>
      </c>
      <c r="C76" s="16">
        <v>3.1950723718767254E-2</v>
      </c>
      <c r="D76" s="16">
        <v>2.9167236768276587E-2</v>
      </c>
      <c r="E76" s="16">
        <v>3.0435216190572639E-2</v>
      </c>
      <c r="F76" s="16">
        <v>2.4865274670979605E-2</v>
      </c>
      <c r="G76" s="16">
        <v>2.5590539865137645E-2</v>
      </c>
      <c r="H76" s="16">
        <v>2.359879755166536E-2</v>
      </c>
      <c r="I76" s="16">
        <v>1.8827416172353149E-2</v>
      </c>
      <c r="J76" s="16">
        <v>1.6836620452436949E-2</v>
      </c>
      <c r="K76" s="16">
        <v>1.5748387674071052E-2</v>
      </c>
      <c r="L76" s="16">
        <v>1.6484722989739315E-2</v>
      </c>
      <c r="M76" s="16">
        <v>1.6565033757405801E-2</v>
      </c>
      <c r="N76" s="17">
        <v>1.7201427063057842E-2</v>
      </c>
      <c r="O76" s="17">
        <v>1.7037008135168525E-2</v>
      </c>
      <c r="P76" s="17">
        <v>1.70378566429473E-2</v>
      </c>
    </row>
    <row r="77" spans="1:16" x14ac:dyDescent="0.35">
      <c r="A77" s="8" t="s">
        <v>18</v>
      </c>
      <c r="B77" s="16">
        <v>1.4807941416683953E-2</v>
      </c>
      <c r="C77" s="16">
        <v>1.1198250755805628E-2</v>
      </c>
      <c r="D77" s="16">
        <v>1.1676978731429378E-2</v>
      </c>
      <c r="E77" s="16">
        <v>1.3239377941816892E-2</v>
      </c>
      <c r="F77" s="16">
        <v>1.3316154191787846E-2</v>
      </c>
      <c r="G77" s="16">
        <v>1.3326427322643169E-2</v>
      </c>
      <c r="H77" s="16">
        <v>1.2003343142631212E-2</v>
      </c>
      <c r="I77" s="16">
        <v>8.949631344052203E-3</v>
      </c>
      <c r="J77" s="16">
        <v>8.0563887580967653E-3</v>
      </c>
      <c r="K77" s="16">
        <v>5.4946255759878411E-3</v>
      </c>
      <c r="L77" s="16">
        <v>7.1242522002843509E-3</v>
      </c>
      <c r="M77" s="16">
        <v>6.7863184735861004E-3</v>
      </c>
      <c r="N77" s="17">
        <v>6.1913123729008812E-3</v>
      </c>
      <c r="O77" s="17">
        <v>6.1320185992401969E-3</v>
      </c>
      <c r="P77" s="17">
        <v>6.1323245933786446E-3</v>
      </c>
    </row>
    <row r="78" spans="1:16" x14ac:dyDescent="0.35">
      <c r="A78" s="8" t="s">
        <v>19</v>
      </c>
      <c r="B78" s="16">
        <v>3.2852669940822213E-2</v>
      </c>
      <c r="C78" s="16">
        <v>2.7270532378458306E-2</v>
      </c>
      <c r="D78" s="16">
        <v>2.5421092929891767E-2</v>
      </c>
      <c r="E78" s="16">
        <v>3.2098799618514626E-2</v>
      </c>
      <c r="F78" s="16">
        <v>2.8936281547738595E-2</v>
      </c>
      <c r="G78" s="16">
        <v>2.4507987283521302E-2</v>
      </c>
      <c r="H78" s="16">
        <v>2.499416275580113E-2</v>
      </c>
      <c r="I78" s="16">
        <v>1.8169146206658486E-2</v>
      </c>
      <c r="J78" s="16">
        <v>1.6393059583648877E-2</v>
      </c>
      <c r="K78" s="16">
        <v>1.7780407529378268E-2</v>
      </c>
      <c r="L78" s="16">
        <v>1.702525028405745E-2</v>
      </c>
      <c r="M78" s="16">
        <v>1.4859992370537705E-2</v>
      </c>
      <c r="N78" s="17">
        <v>1.5688224612616677E-2</v>
      </c>
      <c r="O78" s="17">
        <v>1.5538188911756352E-2</v>
      </c>
      <c r="P78" s="17">
        <v>1.553896319280117E-2</v>
      </c>
    </row>
    <row r="80" spans="1:16" x14ac:dyDescent="0.35">
      <c r="A80" s="5" t="s">
        <v>96</v>
      </c>
    </row>
    <row r="81" spans="1:16" x14ac:dyDescent="0.35">
      <c r="A81" s="4" t="s">
        <v>103</v>
      </c>
    </row>
    <row r="83" spans="1:16" x14ac:dyDescent="0.35">
      <c r="A83" s="8" t="s">
        <v>1</v>
      </c>
      <c r="B83" s="18">
        <v>0.98574592653939219</v>
      </c>
    </row>
    <row r="84" spans="1:16" x14ac:dyDescent="0.35">
      <c r="A84" s="8" t="s">
        <v>20</v>
      </c>
      <c r="B84" s="18">
        <v>0.98599996489091446</v>
      </c>
    </row>
    <row r="86" spans="1:16" x14ac:dyDescent="0.35">
      <c r="A86" s="5" t="s">
        <v>70</v>
      </c>
    </row>
    <row r="87" spans="1:16" x14ac:dyDescent="0.35">
      <c r="A87" s="4" t="s">
        <v>102</v>
      </c>
    </row>
    <row r="88" spans="1:16" x14ac:dyDescent="0.35">
      <c r="A88" s="4" t="s">
        <v>141</v>
      </c>
    </row>
    <row r="90" spans="1:16" x14ac:dyDescent="0.35">
      <c r="A90" s="8"/>
      <c r="B90" s="13" t="s">
        <v>77</v>
      </c>
      <c r="C90" s="13" t="s">
        <v>78</v>
      </c>
      <c r="D90" s="13" t="s">
        <v>79</v>
      </c>
      <c r="E90" s="13" t="s">
        <v>80</v>
      </c>
      <c r="F90" s="13" t="s">
        <v>81</v>
      </c>
      <c r="G90" s="13" t="s">
        <v>82</v>
      </c>
      <c r="H90" s="13" t="s">
        <v>83</v>
      </c>
      <c r="I90" s="13" t="s">
        <v>84</v>
      </c>
      <c r="J90" s="13" t="s">
        <v>85</v>
      </c>
      <c r="K90" s="13" t="s">
        <v>86</v>
      </c>
      <c r="L90" s="13" t="s">
        <v>87</v>
      </c>
      <c r="M90" s="13" t="s">
        <v>88</v>
      </c>
      <c r="N90" s="13" t="s">
        <v>89</v>
      </c>
      <c r="O90" s="13" t="s">
        <v>90</v>
      </c>
      <c r="P90" s="13" t="s">
        <v>165</v>
      </c>
    </row>
    <row r="91" spans="1:16" x14ac:dyDescent="0.35">
      <c r="A91" s="8" t="s">
        <v>1</v>
      </c>
      <c r="B91" s="14">
        <v>7152.8373276087841</v>
      </c>
      <c r="C91" s="14">
        <v>7545.6110986037229</v>
      </c>
      <c r="D91" s="14">
        <v>7630.0326478839688</v>
      </c>
      <c r="E91" s="14">
        <v>8513.0922157965197</v>
      </c>
      <c r="F91" s="14">
        <v>7998.5645214478609</v>
      </c>
      <c r="G91" s="14">
        <v>8335.9120744497268</v>
      </c>
      <c r="H91" s="14">
        <v>8337.6814243779863</v>
      </c>
      <c r="I91" s="14">
        <v>8100.9785542221289</v>
      </c>
      <c r="J91" s="14">
        <v>7671.2877220303608</v>
      </c>
      <c r="K91" s="14">
        <v>7549.5865717447487</v>
      </c>
      <c r="L91" s="14">
        <v>7015.6241928293512</v>
      </c>
      <c r="M91" s="14">
        <v>7888.8952073815371</v>
      </c>
      <c r="N91" s="15">
        <v>8072.4466504411521</v>
      </c>
      <c r="O91" s="15">
        <v>8037.8443603623318</v>
      </c>
      <c r="P91" s="15">
        <v>8038.0229305103821</v>
      </c>
    </row>
    <row r="92" spans="1:16" x14ac:dyDescent="0.35">
      <c r="A92" s="8" t="s">
        <v>2</v>
      </c>
      <c r="B92" s="14">
        <v>736.47021052681475</v>
      </c>
      <c r="C92" s="14">
        <v>871.82670662318571</v>
      </c>
      <c r="D92" s="14">
        <v>845.25466384539914</v>
      </c>
      <c r="E92" s="14">
        <v>1077.0032102634138</v>
      </c>
      <c r="F92" s="14">
        <v>1102.5489846972314</v>
      </c>
      <c r="G92" s="14">
        <v>1109.6816984675529</v>
      </c>
      <c r="H92" s="14">
        <v>1118.0102958189382</v>
      </c>
      <c r="I92" s="14">
        <v>1100.9424147392454</v>
      </c>
      <c r="J92" s="14">
        <v>1164.648268164605</v>
      </c>
      <c r="K92" s="14">
        <v>1111.9193641853976</v>
      </c>
      <c r="L92" s="14">
        <v>1019.115285658597</v>
      </c>
      <c r="M92" s="14">
        <v>1059.297555789821</v>
      </c>
      <c r="N92" s="15">
        <v>1088.3147904327213</v>
      </c>
      <c r="O92" s="15">
        <v>1080.2936741626013</v>
      </c>
      <c r="P92" s="15">
        <v>1077.2156820764208</v>
      </c>
    </row>
    <row r="93" spans="1:16" x14ac:dyDescent="0.35">
      <c r="A93" s="8" t="s">
        <v>3</v>
      </c>
      <c r="B93" s="14">
        <v>293.81403272472659</v>
      </c>
      <c r="C93" s="14">
        <v>371.71218712175903</v>
      </c>
      <c r="D93" s="14">
        <v>413.00074509739716</v>
      </c>
      <c r="E93" s="14">
        <v>480.02078927216036</v>
      </c>
      <c r="F93" s="14">
        <v>408.60797427013637</v>
      </c>
      <c r="G93" s="14">
        <v>452.78864528804439</v>
      </c>
      <c r="H93" s="14">
        <v>363.47536188512038</v>
      </c>
      <c r="I93" s="14">
        <v>432.55362446941308</v>
      </c>
      <c r="J93" s="14">
        <v>425.78590278983381</v>
      </c>
      <c r="K93" s="14">
        <v>421.26335634431121</v>
      </c>
      <c r="L93" s="14">
        <v>347.1174631785874</v>
      </c>
      <c r="M93" s="14">
        <v>492.02652446227853</v>
      </c>
      <c r="N93" s="15">
        <v>439.39913901600676</v>
      </c>
      <c r="O93" s="15">
        <v>436.16067197134157</v>
      </c>
      <c r="P93" s="15">
        <v>434.91795517243816</v>
      </c>
    </row>
    <row r="94" spans="1:16" x14ac:dyDescent="0.35">
      <c r="A94" s="8" t="s">
        <v>4</v>
      </c>
      <c r="B94" s="14">
        <v>264.11586469038832</v>
      </c>
      <c r="C94" s="14">
        <v>323.90383743685777</v>
      </c>
      <c r="D94" s="14">
        <v>269.86850964192979</v>
      </c>
      <c r="E94" s="14">
        <v>390.37359184599637</v>
      </c>
      <c r="F94" s="14">
        <v>362.4467842799221</v>
      </c>
      <c r="G94" s="14">
        <v>394.99053304215681</v>
      </c>
      <c r="H94" s="14">
        <v>474.30763504977381</v>
      </c>
      <c r="I94" s="14">
        <v>443.33118664306772</v>
      </c>
      <c r="J94" s="14">
        <v>451.23635973020822</v>
      </c>
      <c r="K94" s="14">
        <v>316.04039095617867</v>
      </c>
      <c r="L94" s="14">
        <v>344.4106511017896</v>
      </c>
      <c r="M94" s="14">
        <v>367.74835716151131</v>
      </c>
      <c r="N94" s="15">
        <v>372.90627077377212</v>
      </c>
      <c r="O94" s="15">
        <v>370.15787060313397</v>
      </c>
      <c r="P94" s="15">
        <v>369.10321016810269</v>
      </c>
    </row>
    <row r="95" spans="1:16" x14ac:dyDescent="0.35">
      <c r="A95" s="8" t="s">
        <v>5</v>
      </c>
      <c r="B95" s="14">
        <v>243.25278764845939</v>
      </c>
      <c r="C95" s="14">
        <v>271.86968242617354</v>
      </c>
      <c r="D95" s="14">
        <v>289.53602975658822</v>
      </c>
      <c r="E95" s="14">
        <v>352.63223228421856</v>
      </c>
      <c r="F95" s="14">
        <v>405.48318084568791</v>
      </c>
      <c r="G95" s="14">
        <v>381.43986074754389</v>
      </c>
      <c r="H95" s="14">
        <v>391.93066001673947</v>
      </c>
      <c r="I95" s="14">
        <v>420.90204693305873</v>
      </c>
      <c r="J95" s="14">
        <v>345.42465558308413</v>
      </c>
      <c r="K95" s="14">
        <v>389.32501770881407</v>
      </c>
      <c r="L95" s="14">
        <v>337.89707252617558</v>
      </c>
      <c r="M95" s="14">
        <v>332.45850449395959</v>
      </c>
      <c r="N95" s="15">
        <v>351.01683109870282</v>
      </c>
      <c r="O95" s="15">
        <v>348.42976085049611</v>
      </c>
      <c r="P95" s="15">
        <v>347.43700853495659</v>
      </c>
    </row>
    <row r="96" spans="1:16" x14ac:dyDescent="0.35">
      <c r="A96" s="8" t="s">
        <v>6</v>
      </c>
      <c r="B96" s="14">
        <v>184.94382638630492</v>
      </c>
      <c r="C96" s="14">
        <v>250.28128970744169</v>
      </c>
      <c r="D96" s="14">
        <v>285.97441581278946</v>
      </c>
      <c r="E96" s="14">
        <v>368.69937077731538</v>
      </c>
      <c r="F96" s="14">
        <v>293.12019282317289</v>
      </c>
      <c r="G96" s="14">
        <v>305.84872236130934</v>
      </c>
      <c r="H96" s="14">
        <v>252.73760860065786</v>
      </c>
      <c r="I96" s="14">
        <v>264.66399942504341</v>
      </c>
      <c r="J96" s="14">
        <v>235.39767198305094</v>
      </c>
      <c r="K96" s="14">
        <v>248.36536037166155</v>
      </c>
      <c r="L96" s="14">
        <v>219.33239171045938</v>
      </c>
      <c r="M96" s="14">
        <v>261.5204639928869</v>
      </c>
      <c r="N96" s="15">
        <v>251.78793377694333</v>
      </c>
      <c r="O96" s="15">
        <v>249.93220204381569</v>
      </c>
      <c r="P96" s="15">
        <v>249.22009073707417</v>
      </c>
    </row>
    <row r="97" spans="1:16" x14ac:dyDescent="0.35">
      <c r="A97" s="8" t="s">
        <v>7</v>
      </c>
      <c r="B97" s="14">
        <v>904.83041988214939</v>
      </c>
      <c r="C97" s="14">
        <v>1061.5640415781802</v>
      </c>
      <c r="D97" s="14">
        <v>1035.2520831611068</v>
      </c>
      <c r="E97" s="14">
        <v>1215.993057221355</v>
      </c>
      <c r="F97" s="14">
        <v>1091.7336358523908</v>
      </c>
      <c r="G97" s="14">
        <v>1060.3050217509506</v>
      </c>
      <c r="H97" s="14">
        <v>1150.1860247330633</v>
      </c>
      <c r="I97" s="14">
        <v>1158.5214787115231</v>
      </c>
      <c r="J97" s="14">
        <v>1162.2600518403035</v>
      </c>
      <c r="K97" s="14">
        <v>1100.0994350095257</v>
      </c>
      <c r="L97" s="14">
        <v>978.38649465065134</v>
      </c>
      <c r="M97" s="14">
        <v>1128.1366765682269</v>
      </c>
      <c r="N97" s="15">
        <v>1103.0341412003067</v>
      </c>
      <c r="O97" s="15">
        <v>1094.9045401195735</v>
      </c>
      <c r="P97" s="15">
        <v>1091.7849184924048</v>
      </c>
    </row>
    <row r="98" spans="1:16" x14ac:dyDescent="0.35">
      <c r="A98" s="8" t="s">
        <v>8</v>
      </c>
      <c r="B98" s="14">
        <v>5.4306967348442408</v>
      </c>
      <c r="C98" s="14">
        <v>6.6504302428185635</v>
      </c>
      <c r="D98" s="14">
        <v>9.3341068690876163</v>
      </c>
      <c r="E98" s="14">
        <v>8.1210105838252336</v>
      </c>
      <c r="F98" s="14">
        <v>6.3785632586279979</v>
      </c>
      <c r="G98" s="14">
        <v>2.8489027602620265</v>
      </c>
      <c r="H98" s="14">
        <v>1.7258813299919824</v>
      </c>
      <c r="I98" s="14">
        <v>2.7837942712624315</v>
      </c>
      <c r="J98" s="14">
        <v>6.0424160622786109</v>
      </c>
      <c r="K98" s="14">
        <v>3.3111471911174566</v>
      </c>
      <c r="L98" s="14">
        <v>3.4626076994357602</v>
      </c>
      <c r="M98" s="14">
        <v>4.6442280873564128</v>
      </c>
      <c r="N98" s="15">
        <v>4.2449647704383535</v>
      </c>
      <c r="O98" s="15">
        <v>4.2136784585315645</v>
      </c>
      <c r="P98" s="15">
        <v>4.201672770393917</v>
      </c>
    </row>
    <row r="99" spans="1:16" x14ac:dyDescent="0.35">
      <c r="A99" s="8" t="s">
        <v>9</v>
      </c>
      <c r="B99" s="14">
        <v>395.31401236396312</v>
      </c>
      <c r="C99" s="14">
        <v>505.81557058298307</v>
      </c>
      <c r="D99" s="14">
        <v>458.8783689148338</v>
      </c>
      <c r="E99" s="14">
        <v>468.41345606889934</v>
      </c>
      <c r="F99" s="14">
        <v>490.55900432733358</v>
      </c>
      <c r="G99" s="14">
        <v>495.53598211370502</v>
      </c>
      <c r="H99" s="14">
        <v>534.23715134591293</v>
      </c>
      <c r="I99" s="14">
        <v>459.4401081631957</v>
      </c>
      <c r="J99" s="14">
        <v>457.07065744299354</v>
      </c>
      <c r="K99" s="14">
        <v>484.86530457927273</v>
      </c>
      <c r="L99" s="14">
        <v>410.04269233544017</v>
      </c>
      <c r="M99" s="14">
        <v>508.0442112878153</v>
      </c>
      <c r="N99" s="15">
        <v>480.73584621400954</v>
      </c>
      <c r="O99" s="15">
        <v>477.19271866341921</v>
      </c>
      <c r="P99" s="15">
        <v>475.83309262213231</v>
      </c>
    </row>
    <row r="100" spans="1:16" x14ac:dyDescent="0.35">
      <c r="A100" s="8" t="s">
        <v>10</v>
      </c>
      <c r="B100" s="14">
        <v>219.69675340638707</v>
      </c>
      <c r="C100" s="14">
        <v>278.12110210366262</v>
      </c>
      <c r="D100" s="14">
        <v>272.16803957803296</v>
      </c>
      <c r="E100" s="14">
        <v>347.8020892929855</v>
      </c>
      <c r="F100" s="14">
        <v>299.63968093987063</v>
      </c>
      <c r="G100" s="14">
        <v>358.75317153074127</v>
      </c>
      <c r="H100" s="14">
        <v>325.20222888414099</v>
      </c>
      <c r="I100" s="14">
        <v>343.09978768881081</v>
      </c>
      <c r="J100" s="14">
        <v>301.62857555033958</v>
      </c>
      <c r="K100" s="14">
        <v>326.47912816445796</v>
      </c>
      <c r="L100" s="14">
        <v>324.63061124626495</v>
      </c>
      <c r="M100" s="14">
        <v>350.712347794876</v>
      </c>
      <c r="N100" s="15">
        <v>353.62836308635946</v>
      </c>
      <c r="O100" s="15">
        <v>351.02204528046053</v>
      </c>
      <c r="P100" s="15">
        <v>350.0219069816913</v>
      </c>
    </row>
    <row r="101" spans="1:16" x14ac:dyDescent="0.35">
      <c r="A101" s="8" t="s">
        <v>11</v>
      </c>
      <c r="B101" s="14">
        <v>230.32121443783439</v>
      </c>
      <c r="C101" s="14">
        <v>286.51344411762693</v>
      </c>
      <c r="D101" s="14">
        <v>285.19245259381069</v>
      </c>
      <c r="E101" s="14">
        <v>325.03176038050992</v>
      </c>
      <c r="F101" s="14">
        <v>306.61731966818274</v>
      </c>
      <c r="G101" s="14">
        <v>334.56860395743877</v>
      </c>
      <c r="H101" s="14">
        <v>304.49422744127526</v>
      </c>
      <c r="I101" s="14">
        <v>286.05988496027106</v>
      </c>
      <c r="J101" s="14">
        <v>282.12343611176055</v>
      </c>
      <c r="K101" s="14">
        <v>288.43452851202721</v>
      </c>
      <c r="L101" s="14">
        <v>312.0449125152735</v>
      </c>
      <c r="M101" s="14">
        <v>347.48495310746523</v>
      </c>
      <c r="N101" s="15">
        <v>345.34818741262359</v>
      </c>
      <c r="O101" s="15">
        <v>342.80289629900147</v>
      </c>
      <c r="P101" s="15">
        <v>341.82617614672807</v>
      </c>
    </row>
    <row r="102" spans="1:16" x14ac:dyDescent="0.35">
      <c r="A102" s="8" t="s">
        <v>12</v>
      </c>
      <c r="B102" s="14">
        <v>203.37090543450211</v>
      </c>
      <c r="C102" s="14">
        <v>227.30291828487404</v>
      </c>
      <c r="D102" s="14">
        <v>228.14888375513362</v>
      </c>
      <c r="E102" s="14">
        <v>288.44636147383846</v>
      </c>
      <c r="F102" s="14">
        <v>249.16621315602148</v>
      </c>
      <c r="G102" s="14">
        <v>239.80927814146884</v>
      </c>
      <c r="H102" s="14">
        <v>216.97117689546343</v>
      </c>
      <c r="I102" s="14">
        <v>245.0623431838878</v>
      </c>
      <c r="J102" s="14">
        <v>256.72314007567547</v>
      </c>
      <c r="K102" s="14">
        <v>249.80342740044037</v>
      </c>
      <c r="L102" s="14">
        <v>215.52725326254605</v>
      </c>
      <c r="M102" s="14">
        <v>242.89165136070909</v>
      </c>
      <c r="N102" s="15">
        <v>240.04089282270598</v>
      </c>
      <c r="O102" s="15">
        <v>238.27173933160182</v>
      </c>
      <c r="P102" s="15">
        <v>237.59285122407712</v>
      </c>
    </row>
    <row r="103" spans="1:16" x14ac:dyDescent="0.35">
      <c r="A103" s="8" t="s">
        <v>13</v>
      </c>
      <c r="B103" s="14">
        <v>131.45016240318415</v>
      </c>
      <c r="C103" s="14">
        <v>164.83778643199275</v>
      </c>
      <c r="D103" s="14">
        <v>165.70234771515004</v>
      </c>
      <c r="E103" s="14">
        <v>230.80614013087032</v>
      </c>
      <c r="F103" s="14">
        <v>203.57688530234438</v>
      </c>
      <c r="G103" s="14">
        <v>204.28276634463234</v>
      </c>
      <c r="H103" s="14">
        <v>203.65732517866724</v>
      </c>
      <c r="I103" s="14">
        <v>214.0881789355189</v>
      </c>
      <c r="J103" s="14">
        <v>249.53300639524915</v>
      </c>
      <c r="K103" s="14">
        <v>210.34420367955448</v>
      </c>
      <c r="L103" s="14">
        <v>179.84041996245742</v>
      </c>
      <c r="M103" s="14">
        <v>213.65427000153983</v>
      </c>
      <c r="N103" s="15">
        <v>206.04476767287358</v>
      </c>
      <c r="O103" s="15">
        <v>204.52617300441659</v>
      </c>
      <c r="P103" s="15">
        <v>203.94343336890742</v>
      </c>
    </row>
    <row r="104" spans="1:16" x14ac:dyDescent="0.35">
      <c r="A104" s="8" t="s">
        <v>14</v>
      </c>
      <c r="B104" s="14">
        <v>292.06028921288572</v>
      </c>
      <c r="C104" s="14">
        <v>365.28512070518013</v>
      </c>
      <c r="D104" s="14">
        <v>398.03494821829855</v>
      </c>
      <c r="E104" s="14">
        <v>437.76590382357386</v>
      </c>
      <c r="F104" s="14">
        <v>462.54682344533643</v>
      </c>
      <c r="G104" s="14">
        <v>457.39662661918339</v>
      </c>
      <c r="H104" s="14">
        <v>416.55040563184093</v>
      </c>
      <c r="I104" s="14">
        <v>511.92959076220023</v>
      </c>
      <c r="J104" s="14">
        <v>474.68132379027463</v>
      </c>
      <c r="K104" s="14">
        <v>397.74310233491173</v>
      </c>
      <c r="L104" s="14">
        <v>376.3402458965557</v>
      </c>
      <c r="M104" s="14">
        <v>450.90429096792747</v>
      </c>
      <c r="N104" s="15">
        <v>433.16825551697173</v>
      </c>
      <c r="O104" s="15">
        <v>429.97571143637049</v>
      </c>
      <c r="P104" s="15">
        <v>428.75061693780566</v>
      </c>
    </row>
    <row r="105" spans="1:16" x14ac:dyDescent="0.35">
      <c r="A105" s="8" t="s">
        <v>15</v>
      </c>
      <c r="B105" s="14">
        <v>170.31646556104099</v>
      </c>
      <c r="C105" s="14">
        <v>161.34132926386005</v>
      </c>
      <c r="D105" s="14">
        <v>180.31267301667089</v>
      </c>
      <c r="E105" s="14">
        <v>179.2242042171205</v>
      </c>
      <c r="F105" s="14">
        <v>146.95100740921376</v>
      </c>
      <c r="G105" s="14">
        <v>128.67992436162567</v>
      </c>
      <c r="H105" s="14">
        <v>140.77400369646043</v>
      </c>
      <c r="I105" s="14">
        <v>140.32146147913306</v>
      </c>
      <c r="J105" s="14">
        <v>172.73747872565139</v>
      </c>
      <c r="K105" s="14">
        <v>143.87575743489248</v>
      </c>
      <c r="L105" s="14">
        <v>148.74571914707425</v>
      </c>
      <c r="M105" s="14">
        <v>139.52583587957969</v>
      </c>
      <c r="N105" s="15">
        <v>150.94700664855074</v>
      </c>
      <c r="O105" s="15">
        <v>149.8344944401361</v>
      </c>
      <c r="P105" s="15">
        <v>149.40758331480612</v>
      </c>
    </row>
    <row r="106" spans="1:16" x14ac:dyDescent="0.35">
      <c r="A106" s="8" t="s">
        <v>16</v>
      </c>
      <c r="B106" s="14">
        <v>128.29268715361786</v>
      </c>
      <c r="C106" s="14">
        <v>169.29815088228995</v>
      </c>
      <c r="D106" s="14">
        <v>144.58127689561019</v>
      </c>
      <c r="E106" s="14">
        <v>190.79446378715002</v>
      </c>
      <c r="F106" s="14">
        <v>162.6893564436682</v>
      </c>
      <c r="G106" s="14">
        <v>181.16211687979205</v>
      </c>
      <c r="H106" s="14">
        <v>158.29676691014276</v>
      </c>
      <c r="I106" s="14">
        <v>160.60909023698329</v>
      </c>
      <c r="J106" s="14">
        <v>188.62048497639688</v>
      </c>
      <c r="K106" s="14">
        <v>184.99005173670605</v>
      </c>
      <c r="L106" s="14">
        <v>144.81415088355632</v>
      </c>
      <c r="M106" s="14">
        <v>187.65478316518644</v>
      </c>
      <c r="N106" s="15">
        <v>174.08998398628668</v>
      </c>
      <c r="O106" s="15">
        <v>172.80690301073352</v>
      </c>
      <c r="P106" s="15">
        <v>172.31453848743229</v>
      </c>
    </row>
    <row r="107" spans="1:16" x14ac:dyDescent="0.35">
      <c r="A107" s="8" t="s">
        <v>17</v>
      </c>
      <c r="B107" s="14">
        <v>362.72929940346341</v>
      </c>
      <c r="C107" s="14">
        <v>400.03046677050207</v>
      </c>
      <c r="D107" s="14">
        <v>376.02480522748954</v>
      </c>
      <c r="E107" s="14">
        <v>398.54958249906838</v>
      </c>
      <c r="F107" s="14">
        <v>357.60511429037786</v>
      </c>
      <c r="G107" s="14">
        <v>372.18354716359653</v>
      </c>
      <c r="H107" s="14">
        <v>351.32589871970066</v>
      </c>
      <c r="I107" s="14">
        <v>349.56928561091451</v>
      </c>
      <c r="J107" s="14">
        <v>422.35144227933893</v>
      </c>
      <c r="K107" s="14">
        <v>419.81416245157982</v>
      </c>
      <c r="L107" s="14">
        <v>381.7807751520009</v>
      </c>
      <c r="M107" s="14">
        <v>455.85376851970517</v>
      </c>
      <c r="N107" s="15">
        <v>438.60875215724326</v>
      </c>
      <c r="O107" s="15">
        <v>435.37611043531399</v>
      </c>
      <c r="P107" s="15">
        <v>434.13562902319171</v>
      </c>
    </row>
    <row r="108" spans="1:16" x14ac:dyDescent="0.35">
      <c r="A108" s="8" t="s">
        <v>18</v>
      </c>
      <c r="B108" s="14">
        <v>344.03774864225136</v>
      </c>
      <c r="C108" s="14">
        <v>409.29278592359947</v>
      </c>
      <c r="D108" s="14">
        <v>351.98775960288594</v>
      </c>
      <c r="E108" s="14">
        <v>380.7365618054958</v>
      </c>
      <c r="F108" s="14">
        <v>361.47634075679906</v>
      </c>
      <c r="G108" s="14">
        <v>382.79639412783922</v>
      </c>
      <c r="H108" s="14">
        <v>349.28818559938662</v>
      </c>
      <c r="I108" s="14">
        <v>389.78386286869937</v>
      </c>
      <c r="J108" s="14">
        <v>390.10110363473188</v>
      </c>
      <c r="K108" s="14">
        <v>384.50198344445096</v>
      </c>
      <c r="L108" s="14">
        <v>356.44791836389555</v>
      </c>
      <c r="M108" s="14">
        <v>458.28274481806835</v>
      </c>
      <c r="N108" s="15">
        <v>426.6156430894996</v>
      </c>
      <c r="O108" s="15">
        <v>423.47139318500979</v>
      </c>
      <c r="P108" s="15">
        <v>422.2648309065093</v>
      </c>
    </row>
    <row r="109" spans="1:16" x14ac:dyDescent="0.35">
      <c r="A109" s="8" t="s">
        <v>19</v>
      </c>
      <c r="B109" s="14">
        <v>161.67101296450434</v>
      </c>
      <c r="C109" s="14">
        <v>208.21610567748806</v>
      </c>
      <c r="D109" s="14">
        <v>246.97381530070112</v>
      </c>
      <c r="E109" s="14">
        <v>266.41609209684646</v>
      </c>
      <c r="F109" s="14">
        <v>237.49007031653699</v>
      </c>
      <c r="G109" s="14">
        <v>256.32982925245278</v>
      </c>
      <c r="H109" s="14">
        <v>234.16765881522821</v>
      </c>
      <c r="I109" s="14">
        <v>241.89265082995581</v>
      </c>
      <c r="J109" s="14">
        <v>246.35106621595753</v>
      </c>
      <c r="K109" s="14">
        <v>248.06394375088738</v>
      </c>
      <c r="L109" s="14">
        <v>251.321181991099</v>
      </c>
      <c r="M109" s="14">
        <v>288.43443051748534</v>
      </c>
      <c r="N109" s="15">
        <v>282.6310560623736</v>
      </c>
      <c r="O109" s="15">
        <v>280.54800382220168</v>
      </c>
      <c r="P109" s="15">
        <v>279.74866142465606</v>
      </c>
    </row>
    <row r="110" spans="1:16" x14ac:dyDescent="0.35">
      <c r="A110" s="8" t="s">
        <v>20</v>
      </c>
      <c r="B110" s="14">
        <v>5272.118389577322</v>
      </c>
      <c r="C110" s="14">
        <v>6333.8629558804751</v>
      </c>
      <c r="D110" s="14">
        <v>6256.2259250029138</v>
      </c>
      <c r="E110" s="14">
        <v>7406.8298778246426</v>
      </c>
      <c r="F110" s="14">
        <v>6948.6371320828548</v>
      </c>
      <c r="G110" s="14">
        <v>7119.401624910297</v>
      </c>
      <c r="H110" s="14">
        <v>6987.3384965525047</v>
      </c>
      <c r="I110" s="14">
        <v>7165.5547899121839</v>
      </c>
      <c r="J110" s="14">
        <v>7232.7170413517324</v>
      </c>
      <c r="K110" s="14">
        <v>6929.2396652561874</v>
      </c>
      <c r="L110" s="14">
        <v>6351.2578472818604</v>
      </c>
      <c r="M110" s="14">
        <v>7289.2755979763988</v>
      </c>
      <c r="N110" s="15">
        <v>7142.5628257383896</v>
      </c>
      <c r="O110" s="15">
        <v>7089.9205871181584</v>
      </c>
      <c r="P110" s="15">
        <v>7069.7198583897298</v>
      </c>
    </row>
    <row r="112" spans="1:16" x14ac:dyDescent="0.35">
      <c r="A112" s="5" t="s">
        <v>71</v>
      </c>
    </row>
    <row r="113" spans="1:16" x14ac:dyDescent="0.35">
      <c r="A113" s="4" t="s">
        <v>102</v>
      </c>
    </row>
    <row r="114" spans="1:16" x14ac:dyDescent="0.35">
      <c r="A114" s="4" t="s">
        <v>142</v>
      </c>
    </row>
    <row r="116" spans="1:16" x14ac:dyDescent="0.35">
      <c r="A116" s="8"/>
      <c r="B116" s="13" t="s">
        <v>77</v>
      </c>
      <c r="C116" s="13" t="s">
        <v>78</v>
      </c>
      <c r="D116" s="13" t="s">
        <v>79</v>
      </c>
      <c r="E116" s="13" t="s">
        <v>80</v>
      </c>
      <c r="F116" s="13" t="s">
        <v>81</v>
      </c>
      <c r="G116" s="13" t="s">
        <v>82</v>
      </c>
      <c r="H116" s="13" t="s">
        <v>83</v>
      </c>
      <c r="I116" s="13" t="s">
        <v>84</v>
      </c>
      <c r="J116" s="13" t="s">
        <v>85</v>
      </c>
      <c r="K116" s="13" t="s">
        <v>86</v>
      </c>
      <c r="L116" s="13" t="s">
        <v>87</v>
      </c>
      <c r="M116" s="13" t="s">
        <v>88</v>
      </c>
      <c r="N116" s="13" t="s">
        <v>89</v>
      </c>
      <c r="O116" s="13" t="s">
        <v>90</v>
      </c>
      <c r="P116" s="13" t="s">
        <v>165</v>
      </c>
    </row>
    <row r="117" spans="1:16" x14ac:dyDescent="0.35">
      <c r="A117" s="8" t="s">
        <v>1</v>
      </c>
      <c r="B117" s="14">
        <v>4264.7716414826564</v>
      </c>
      <c r="C117" s="14">
        <v>4704.7247533646496</v>
      </c>
      <c r="D117" s="14">
        <v>4653.7950259506961</v>
      </c>
      <c r="E117" s="14">
        <v>4700.6785360566182</v>
      </c>
      <c r="F117" s="14">
        <v>3966.3384788768935</v>
      </c>
      <c r="G117" s="14">
        <v>3731.159496002268</v>
      </c>
      <c r="H117" s="14">
        <v>3299.8126297177523</v>
      </c>
      <c r="I117" s="14">
        <v>2918.2908860904181</v>
      </c>
      <c r="J117" s="14">
        <v>2652.2492739424315</v>
      </c>
      <c r="K117" s="14">
        <v>2544.8892929106196</v>
      </c>
      <c r="L117" s="14">
        <v>3440.6690422561251</v>
      </c>
      <c r="M117" s="14">
        <v>4425.2078693662515</v>
      </c>
      <c r="N117" s="15">
        <v>4254.8677700939588</v>
      </c>
      <c r="O117" s="15">
        <v>2841.9204051397583</v>
      </c>
      <c r="P117" s="15">
        <v>2663.5767514609524</v>
      </c>
    </row>
    <row r="118" spans="1:16" x14ac:dyDescent="0.35">
      <c r="A118" s="8" t="s">
        <v>2</v>
      </c>
      <c r="B118" s="14">
        <v>411.73110443189375</v>
      </c>
      <c r="C118" s="14">
        <v>461.32915524087355</v>
      </c>
      <c r="D118" s="14">
        <v>464.92686819039523</v>
      </c>
      <c r="E118" s="14">
        <v>541.27461263351086</v>
      </c>
      <c r="F118" s="14">
        <v>579.00817410866364</v>
      </c>
      <c r="G118" s="14">
        <v>517.84865071285174</v>
      </c>
      <c r="H118" s="14">
        <v>481.77723973748471</v>
      </c>
      <c r="I118" s="14">
        <v>504.52873035528501</v>
      </c>
      <c r="J118" s="14">
        <v>462.92599781889442</v>
      </c>
      <c r="K118" s="14">
        <v>442.20769501085965</v>
      </c>
      <c r="L118" s="14">
        <v>434.13189542217424</v>
      </c>
      <c r="M118" s="14">
        <v>499.44139075912972</v>
      </c>
      <c r="N118" s="15">
        <v>536.319364088116</v>
      </c>
      <c r="O118" s="15">
        <v>438.05461278368938</v>
      </c>
      <c r="P118" s="15">
        <v>440.39343328921598</v>
      </c>
    </row>
    <row r="119" spans="1:16" x14ac:dyDescent="0.35">
      <c r="A119" s="8" t="s">
        <v>3</v>
      </c>
      <c r="B119" s="14">
        <v>178.4810688265452</v>
      </c>
      <c r="C119" s="14">
        <v>212.98203416138756</v>
      </c>
      <c r="D119" s="14">
        <v>171.62100553417241</v>
      </c>
      <c r="E119" s="14">
        <v>223.92998211634892</v>
      </c>
      <c r="F119" s="14">
        <v>225.13041542738955</v>
      </c>
      <c r="G119" s="14">
        <v>166.14194842876958</v>
      </c>
      <c r="H119" s="14">
        <v>172.06839553918135</v>
      </c>
      <c r="I119" s="14">
        <v>186.91204065213773</v>
      </c>
      <c r="J119" s="14">
        <v>198.96030434069689</v>
      </c>
      <c r="K119" s="14">
        <v>145.01771934267219</v>
      </c>
      <c r="L119" s="14">
        <v>205.52732449569135</v>
      </c>
      <c r="M119" s="14">
        <v>173.54469655503618</v>
      </c>
      <c r="N119" s="15">
        <v>215.35571613151316</v>
      </c>
      <c r="O119" s="15">
        <v>173.91444629379839</v>
      </c>
      <c r="P119" s="15">
        <v>175.08183818180206</v>
      </c>
    </row>
    <row r="120" spans="1:16" x14ac:dyDescent="0.35">
      <c r="A120" s="8" t="s">
        <v>4</v>
      </c>
      <c r="B120" s="14">
        <v>135.03183218388972</v>
      </c>
      <c r="C120" s="14">
        <v>159.30059269579718</v>
      </c>
      <c r="D120" s="14">
        <v>225.28403054108054</v>
      </c>
      <c r="E120" s="14">
        <v>173.54884608286221</v>
      </c>
      <c r="F120" s="14">
        <v>183.53260559952145</v>
      </c>
      <c r="G120" s="14">
        <v>188.18858730876548</v>
      </c>
      <c r="H120" s="14">
        <v>173.61130457213457</v>
      </c>
      <c r="I120" s="14">
        <v>151.0111801577734</v>
      </c>
      <c r="J120" s="14">
        <v>132.39808327095841</v>
      </c>
      <c r="K120" s="14">
        <v>142.5661292135884</v>
      </c>
      <c r="L120" s="14">
        <v>125.99835446099226</v>
      </c>
      <c r="M120" s="14">
        <v>251.7147069860799</v>
      </c>
      <c r="N120" s="15">
        <v>224.02841979102803</v>
      </c>
      <c r="O120" s="15">
        <v>188.76743787819083</v>
      </c>
      <c r="P120" s="15">
        <v>189.07866635545884</v>
      </c>
    </row>
    <row r="121" spans="1:16" x14ac:dyDescent="0.35">
      <c r="A121" s="8" t="s">
        <v>5</v>
      </c>
      <c r="B121" s="14">
        <v>112.68387286733557</v>
      </c>
      <c r="C121" s="14">
        <v>210.88343665191576</v>
      </c>
      <c r="D121" s="14">
        <v>166.28120608526478</v>
      </c>
      <c r="E121" s="14">
        <v>229.83600825801142</v>
      </c>
      <c r="F121" s="14">
        <v>169.38685703632274</v>
      </c>
      <c r="G121" s="14">
        <v>184.77991882472799</v>
      </c>
      <c r="H121" s="14">
        <v>143.2916022297986</v>
      </c>
      <c r="I121" s="14">
        <v>154.12821978220529</v>
      </c>
      <c r="J121" s="14">
        <v>132.03499526003222</v>
      </c>
      <c r="K121" s="14">
        <v>105.51802395492348</v>
      </c>
      <c r="L121" s="14">
        <v>142.1371305757059</v>
      </c>
      <c r="M121" s="14">
        <v>182.75694541087978</v>
      </c>
      <c r="N121" s="15">
        <v>189.30380749428312</v>
      </c>
      <c r="O121" s="15">
        <v>156.80442666637239</v>
      </c>
      <c r="P121" s="15">
        <v>157.37853988328976</v>
      </c>
    </row>
    <row r="122" spans="1:16" x14ac:dyDescent="0.35">
      <c r="A122" s="8" t="s">
        <v>6</v>
      </c>
      <c r="B122" s="14">
        <v>130.32065638043969</v>
      </c>
      <c r="C122" s="14">
        <v>195.80618252191067</v>
      </c>
      <c r="D122" s="14">
        <v>168.68431526453082</v>
      </c>
      <c r="E122" s="14">
        <v>172.06587647270939</v>
      </c>
      <c r="F122" s="14">
        <v>113.14732730841808</v>
      </c>
      <c r="G122" s="14">
        <v>116.10556589446148</v>
      </c>
      <c r="H122" s="14">
        <v>74.49857818357664</v>
      </c>
      <c r="I122" s="14">
        <v>92.415904293189669</v>
      </c>
      <c r="J122" s="14">
        <v>107.36495196208456</v>
      </c>
      <c r="K122" s="14">
        <v>80.934677260120637</v>
      </c>
      <c r="L122" s="14">
        <v>93.212130696849144</v>
      </c>
      <c r="M122" s="14">
        <v>139.44805744935212</v>
      </c>
      <c r="N122" s="15">
        <v>134.78812192635689</v>
      </c>
      <c r="O122" s="15">
        <v>111.02040575091257</v>
      </c>
      <c r="P122" s="15">
        <v>111.50139023460761</v>
      </c>
    </row>
    <row r="123" spans="1:16" x14ac:dyDescent="0.35">
      <c r="A123" s="8" t="s">
        <v>7</v>
      </c>
      <c r="B123" s="14">
        <v>407.89607706294242</v>
      </c>
      <c r="C123" s="14">
        <v>484.09164862074329</v>
      </c>
      <c r="D123" s="14">
        <v>533.71963072478457</v>
      </c>
      <c r="E123" s="14">
        <v>602.7686328289542</v>
      </c>
      <c r="F123" s="14">
        <v>607.79787731964257</v>
      </c>
      <c r="G123" s="14">
        <v>557.08110641192161</v>
      </c>
      <c r="H123" s="14">
        <v>542.58092300958822</v>
      </c>
      <c r="I123" s="14">
        <v>499.29496016205064</v>
      </c>
      <c r="J123" s="14">
        <v>462.75814998342923</v>
      </c>
      <c r="K123" s="14">
        <v>439.27337807343707</v>
      </c>
      <c r="L123" s="14">
        <v>443.25858496209753</v>
      </c>
      <c r="M123" s="14">
        <v>654.21302302653089</v>
      </c>
      <c r="N123" s="15">
        <v>620.96034232307761</v>
      </c>
      <c r="O123" s="15">
        <v>499.36739082702695</v>
      </c>
      <c r="P123" s="15">
        <v>502.97516349247059</v>
      </c>
    </row>
    <row r="124" spans="1:16" x14ac:dyDescent="0.35">
      <c r="A124" s="8" t="s">
        <v>8</v>
      </c>
      <c r="B124" s="14">
        <v>6.8637031888383975</v>
      </c>
      <c r="C124" s="14">
        <v>9.6685775682541575</v>
      </c>
      <c r="D124" s="14">
        <v>14.123832797232225</v>
      </c>
      <c r="E124" s="14">
        <v>6.7151641534487485</v>
      </c>
      <c r="F124" s="14">
        <v>8.2136638090910701</v>
      </c>
      <c r="G124" s="14">
        <v>8.3359693115310556</v>
      </c>
      <c r="H124" s="14">
        <v>14.513647142016213</v>
      </c>
      <c r="I124" s="14">
        <v>8.9155961294525277</v>
      </c>
      <c r="J124" s="14">
        <v>5.4123144722395358</v>
      </c>
      <c r="K124" s="14">
        <v>14.175066508493344</v>
      </c>
      <c r="L124" s="14">
        <v>12.028081962182519</v>
      </c>
      <c r="M124" s="14">
        <v>5.0805451734696119</v>
      </c>
      <c r="N124" s="15">
        <v>11.318653205352257</v>
      </c>
      <c r="O124" s="15">
        <v>10.469474533498465</v>
      </c>
      <c r="P124" s="15">
        <v>10.377920111085244</v>
      </c>
    </row>
    <row r="125" spans="1:16" x14ac:dyDescent="0.35">
      <c r="A125" s="8" t="s">
        <v>9</v>
      </c>
      <c r="B125" s="14">
        <v>319.32548712843834</v>
      </c>
      <c r="C125" s="14">
        <v>337.97559890110711</v>
      </c>
      <c r="D125" s="14">
        <v>250.29174918635465</v>
      </c>
      <c r="E125" s="14">
        <v>318.90615950687959</v>
      </c>
      <c r="F125" s="14">
        <v>242.66929426725412</v>
      </c>
      <c r="G125" s="14">
        <v>243.46808208221043</v>
      </c>
      <c r="H125" s="14">
        <v>251.47526571800339</v>
      </c>
      <c r="I125" s="14">
        <v>268.61213187475067</v>
      </c>
      <c r="J125" s="14">
        <v>212.78447244242847</v>
      </c>
      <c r="K125" s="14">
        <v>224.55132922235947</v>
      </c>
      <c r="L125" s="14">
        <v>229.74865835155032</v>
      </c>
      <c r="M125" s="14">
        <v>382.57260259802956</v>
      </c>
      <c r="N125" s="15">
        <v>345.48692692592488</v>
      </c>
      <c r="O125" s="15">
        <v>277.0257718925634</v>
      </c>
      <c r="P125" s="15">
        <v>279.12623383456264</v>
      </c>
    </row>
    <row r="126" spans="1:16" x14ac:dyDescent="0.35">
      <c r="A126" s="8" t="s">
        <v>10</v>
      </c>
      <c r="B126" s="14">
        <v>124.78471794566777</v>
      </c>
      <c r="C126" s="14">
        <v>162.61578140221567</v>
      </c>
      <c r="D126" s="14">
        <v>176.61582838896919</v>
      </c>
      <c r="E126" s="14">
        <v>161.56070310658802</v>
      </c>
      <c r="F126" s="14">
        <v>184.75273573243641</v>
      </c>
      <c r="G126" s="14">
        <v>165.21343450845598</v>
      </c>
      <c r="H126" s="14">
        <v>136.1930252038571</v>
      </c>
      <c r="I126" s="14">
        <v>109.83104177684666</v>
      </c>
      <c r="J126" s="14">
        <v>131.78178203817569</v>
      </c>
      <c r="K126" s="14">
        <v>155.82702954033795</v>
      </c>
      <c r="L126" s="14">
        <v>180.45864493316745</v>
      </c>
      <c r="M126" s="14">
        <v>246.51150992820371</v>
      </c>
      <c r="N126" s="15">
        <v>240.36027497932452</v>
      </c>
      <c r="O126" s="15">
        <v>192.2731842447638</v>
      </c>
      <c r="P126" s="15">
        <v>193.78716850452415</v>
      </c>
    </row>
    <row r="127" spans="1:16" x14ac:dyDescent="0.35">
      <c r="A127" s="8" t="s">
        <v>11</v>
      </c>
      <c r="B127" s="14">
        <v>154.03591928350286</v>
      </c>
      <c r="C127" s="14">
        <v>185.72378708327227</v>
      </c>
      <c r="D127" s="14">
        <v>158.60438494184694</v>
      </c>
      <c r="E127" s="14">
        <v>171.44688594436622</v>
      </c>
      <c r="F127" s="14">
        <v>153.2278160632105</v>
      </c>
      <c r="G127" s="14">
        <v>174.40797477019879</v>
      </c>
      <c r="H127" s="14">
        <v>141.55045711376707</v>
      </c>
      <c r="I127" s="14">
        <v>161.39380064844013</v>
      </c>
      <c r="J127" s="14">
        <v>156.12064289293045</v>
      </c>
      <c r="K127" s="14">
        <v>126.47929360450399</v>
      </c>
      <c r="L127" s="14">
        <v>202.47852141487192</v>
      </c>
      <c r="M127" s="14">
        <v>265.96524781052153</v>
      </c>
      <c r="N127" s="15">
        <v>252.21656860283355</v>
      </c>
      <c r="O127" s="15">
        <v>192.12000873663763</v>
      </c>
      <c r="P127" s="15">
        <v>194.81761981268778</v>
      </c>
    </row>
    <row r="128" spans="1:16" x14ac:dyDescent="0.35">
      <c r="A128" s="8" t="s">
        <v>12</v>
      </c>
      <c r="B128" s="14">
        <v>151.13212607058585</v>
      </c>
      <c r="C128" s="14">
        <v>183.33376623411056</v>
      </c>
      <c r="D128" s="14">
        <v>175.59286170098187</v>
      </c>
      <c r="E128" s="14">
        <v>163.20840603439905</v>
      </c>
      <c r="F128" s="14">
        <v>123.09613195871883</v>
      </c>
      <c r="G128" s="14">
        <v>119.15182775158831</v>
      </c>
      <c r="H128" s="14">
        <v>111.75681208013557</v>
      </c>
      <c r="I128" s="14">
        <v>125.80816049268478</v>
      </c>
      <c r="J128" s="14">
        <v>106.14516616155728</v>
      </c>
      <c r="K128" s="14">
        <v>104.96595037763882</v>
      </c>
      <c r="L128" s="14">
        <v>83.883555725528169</v>
      </c>
      <c r="M128" s="14">
        <v>160.41826538507178</v>
      </c>
      <c r="N128" s="15">
        <v>136.1878281789399</v>
      </c>
      <c r="O128" s="15">
        <v>107.81754848661444</v>
      </c>
      <c r="P128" s="15">
        <v>108.80472680575842</v>
      </c>
    </row>
    <row r="129" spans="1:16" x14ac:dyDescent="0.35">
      <c r="A129" s="8" t="s">
        <v>13</v>
      </c>
      <c r="B129" s="14">
        <v>104.21235330941118</v>
      </c>
      <c r="C129" s="14">
        <v>137.84016102838851</v>
      </c>
      <c r="D129" s="14">
        <v>125.23624151253838</v>
      </c>
      <c r="E129" s="14">
        <v>151.29705599755482</v>
      </c>
      <c r="F129" s="14">
        <v>157.10309621737767</v>
      </c>
      <c r="G129" s="14">
        <v>114.38735913949131</v>
      </c>
      <c r="H129" s="14">
        <v>87.761770350164468</v>
      </c>
      <c r="I129" s="14">
        <v>107.41417665671577</v>
      </c>
      <c r="J129" s="14">
        <v>101.55000174676607</v>
      </c>
      <c r="K129" s="14">
        <v>91.301357322318182</v>
      </c>
      <c r="L129" s="14">
        <v>62.837444062111949</v>
      </c>
      <c r="M129" s="14">
        <v>86.091475843334109</v>
      </c>
      <c r="N129" s="15">
        <v>96.154559245719412</v>
      </c>
      <c r="O129" s="15">
        <v>87.246935682865939</v>
      </c>
      <c r="P129" s="15">
        <v>86.66404223697964</v>
      </c>
    </row>
    <row r="130" spans="1:16" x14ac:dyDescent="0.35">
      <c r="A130" s="8" t="s">
        <v>14</v>
      </c>
      <c r="B130" s="14">
        <v>207.86040377681138</v>
      </c>
      <c r="C130" s="14">
        <v>290.67302484134871</v>
      </c>
      <c r="D130" s="14">
        <v>274.67889962146819</v>
      </c>
      <c r="E130" s="14">
        <v>264.91302491339184</v>
      </c>
      <c r="F130" s="14">
        <v>222.72648516454456</v>
      </c>
      <c r="G130" s="14">
        <v>189.29179918346057</v>
      </c>
      <c r="H130" s="14">
        <v>154.71262812125761</v>
      </c>
      <c r="I130" s="14">
        <v>167.14465367130828</v>
      </c>
      <c r="J130" s="14">
        <v>128.87344852211231</v>
      </c>
      <c r="K130" s="14">
        <v>114.18633050059496</v>
      </c>
      <c r="L130" s="14">
        <v>127.57956287110798</v>
      </c>
      <c r="M130" s="14">
        <v>198.76016619039808</v>
      </c>
      <c r="N130" s="15">
        <v>194.59602409021832</v>
      </c>
      <c r="O130" s="15">
        <v>164.79387683657797</v>
      </c>
      <c r="P130" s="15">
        <v>164.9691354268887</v>
      </c>
    </row>
    <row r="131" spans="1:16" x14ac:dyDescent="0.35">
      <c r="A131" s="8" t="s">
        <v>15</v>
      </c>
      <c r="B131" s="14">
        <v>107.34794429695971</v>
      </c>
      <c r="C131" s="14">
        <v>112.74990218895152</v>
      </c>
      <c r="D131" s="14">
        <v>107.21804985273698</v>
      </c>
      <c r="E131" s="14">
        <v>100.69747074216248</v>
      </c>
      <c r="F131" s="14">
        <v>95.936052651230227</v>
      </c>
      <c r="G131" s="14">
        <v>97.420434144453708</v>
      </c>
      <c r="H131" s="14">
        <v>95.12370041286195</v>
      </c>
      <c r="I131" s="14">
        <v>103.92557883648665</v>
      </c>
      <c r="J131" s="14">
        <v>93.6349229020026</v>
      </c>
      <c r="K131" s="14">
        <v>67.662587544396274</v>
      </c>
      <c r="L131" s="14">
        <v>72.633481803678535</v>
      </c>
      <c r="M131" s="14">
        <v>111.75596976598084</v>
      </c>
      <c r="N131" s="15">
        <v>109.59578350685015</v>
      </c>
      <c r="O131" s="15">
        <v>92.529886138358819</v>
      </c>
      <c r="P131" s="15">
        <v>92.660974764533023</v>
      </c>
    </row>
    <row r="132" spans="1:16" x14ac:dyDescent="0.35">
      <c r="A132" s="8" t="s">
        <v>16</v>
      </c>
      <c r="B132" s="14">
        <v>100.0173639323522</v>
      </c>
      <c r="C132" s="14">
        <v>138.26826133124956</v>
      </c>
      <c r="D132" s="14">
        <v>98.83464833169694</v>
      </c>
      <c r="E132" s="14">
        <v>86.477880201239529</v>
      </c>
      <c r="F132" s="14">
        <v>75.037459615952571</v>
      </c>
      <c r="G132" s="14">
        <v>71.730582458891149</v>
      </c>
      <c r="H132" s="14">
        <v>88.38820009671754</v>
      </c>
      <c r="I132" s="14">
        <v>67.767606130975906</v>
      </c>
      <c r="J132" s="14">
        <v>55.449457085694988</v>
      </c>
      <c r="K132" s="14">
        <v>64.526573592255218</v>
      </c>
      <c r="L132" s="14">
        <v>63.291959829645798</v>
      </c>
      <c r="M132" s="14">
        <v>86.524217169648466</v>
      </c>
      <c r="N132" s="15">
        <v>86.041762025793247</v>
      </c>
      <c r="O132" s="15">
        <v>70.256868746749063</v>
      </c>
      <c r="P132" s="15">
        <v>70.634418396051956</v>
      </c>
    </row>
    <row r="133" spans="1:16" x14ac:dyDescent="0.35">
      <c r="A133" s="8" t="s">
        <v>17</v>
      </c>
      <c r="B133" s="14">
        <v>268.67113438716319</v>
      </c>
      <c r="C133" s="14">
        <v>391.81350367279595</v>
      </c>
      <c r="D133" s="14">
        <v>384.11114962092495</v>
      </c>
      <c r="E133" s="14">
        <v>367.89488863134898</v>
      </c>
      <c r="F133" s="14">
        <v>375.36087106549849</v>
      </c>
      <c r="G133" s="14">
        <v>275.16559482881223</v>
      </c>
      <c r="H133" s="14">
        <v>231.57177155084068</v>
      </c>
      <c r="I133" s="14">
        <v>295.02851669652574</v>
      </c>
      <c r="J133" s="14">
        <v>204.35319793313897</v>
      </c>
      <c r="K133" s="14">
        <v>183.36044903491955</v>
      </c>
      <c r="L133" s="14">
        <v>228.27769849954331</v>
      </c>
      <c r="M133" s="14">
        <v>297.90429812555755</v>
      </c>
      <c r="N133" s="15">
        <v>321.91495678577769</v>
      </c>
      <c r="O133" s="15">
        <v>279.06962513405932</v>
      </c>
      <c r="P133" s="15">
        <v>278.61673470524602</v>
      </c>
    </row>
    <row r="134" spans="1:16" x14ac:dyDescent="0.35">
      <c r="A134" s="8" t="s">
        <v>18</v>
      </c>
      <c r="B134" s="14">
        <v>294.1052625374985</v>
      </c>
      <c r="C134" s="14">
        <v>382.72407881411431</v>
      </c>
      <c r="D134" s="14">
        <v>352.23494084857572</v>
      </c>
      <c r="E134" s="14">
        <v>360.97935818681003</v>
      </c>
      <c r="F134" s="14">
        <v>277.02143979945009</v>
      </c>
      <c r="G134" s="14">
        <v>265.91615166378284</v>
      </c>
      <c r="H134" s="14">
        <v>264.26093862322483</v>
      </c>
      <c r="I134" s="14">
        <v>260.93264547827118</v>
      </c>
      <c r="J134" s="14">
        <v>226.68264314361676</v>
      </c>
      <c r="K134" s="14">
        <v>203.29798841085429</v>
      </c>
      <c r="L134" s="14">
        <v>308.14331567633087</v>
      </c>
      <c r="M134" s="14">
        <v>417.42727771209178</v>
      </c>
      <c r="N134" s="15">
        <v>405.91356449703858</v>
      </c>
      <c r="O134" s="15">
        <v>322.57347366759132</v>
      </c>
      <c r="P134" s="15">
        <v>325.37556640852563</v>
      </c>
    </row>
    <row r="135" spans="1:16" x14ac:dyDescent="0.35">
      <c r="A135" s="8" t="s">
        <v>19</v>
      </c>
      <c r="B135" s="14">
        <v>113.3710105325554</v>
      </c>
      <c r="C135" s="14">
        <v>185.68791823390569</v>
      </c>
      <c r="D135" s="14">
        <v>130.28543127519708</v>
      </c>
      <c r="E135" s="14">
        <v>149.83450827393659</v>
      </c>
      <c r="F135" s="14">
        <v>132.67679500277356</v>
      </c>
      <c r="G135" s="14">
        <v>124.37801303530908</v>
      </c>
      <c r="H135" s="14">
        <v>95.80112231883426</v>
      </c>
      <c r="I135" s="14">
        <v>85.557644692787306</v>
      </c>
      <c r="J135" s="14">
        <v>102.93502859304596</v>
      </c>
      <c r="K135" s="14">
        <v>95.263727450761024</v>
      </c>
      <c r="L135" s="14">
        <v>126.70867009222272</v>
      </c>
      <c r="M135" s="14">
        <v>174.15617614854844</v>
      </c>
      <c r="N135" s="15">
        <v>171.92605209122382</v>
      </c>
      <c r="O135" s="15">
        <v>139.67379194423683</v>
      </c>
      <c r="P135" s="15">
        <v>140.51005402380949</v>
      </c>
    </row>
    <row r="136" spans="1:16" x14ac:dyDescent="0.35">
      <c r="A136" s="8" t="s">
        <v>20</v>
      </c>
      <c r="B136" s="14">
        <v>3327.8720381428311</v>
      </c>
      <c r="C136" s="14">
        <v>4243.4674111923423</v>
      </c>
      <c r="D136" s="14">
        <v>3978.3450744187508</v>
      </c>
      <c r="E136" s="14">
        <v>4247.3554640845232</v>
      </c>
      <c r="F136" s="14">
        <v>3925.8250981474957</v>
      </c>
      <c r="G136" s="14">
        <v>3579.0130004596831</v>
      </c>
      <c r="H136" s="14">
        <v>3260.9373820034452</v>
      </c>
      <c r="I136" s="14">
        <v>3350.6225884878872</v>
      </c>
      <c r="J136" s="14">
        <v>3022.1655605698052</v>
      </c>
      <c r="K136" s="14">
        <v>2801.1153059650346</v>
      </c>
      <c r="L136" s="14">
        <v>3142.3350158354524</v>
      </c>
      <c r="M136" s="14">
        <v>4334.2865720378641</v>
      </c>
      <c r="N136" s="15">
        <v>4292.4687258893709</v>
      </c>
      <c r="O136" s="15">
        <v>3503.7791662445079</v>
      </c>
      <c r="P136" s="15">
        <v>3522.7536264674973</v>
      </c>
    </row>
    <row r="137" spans="1:16" x14ac:dyDescent="0.35">
      <c r="B137" s="19"/>
    </row>
    <row r="138" spans="1:16" x14ac:dyDescent="0.35">
      <c r="A138" s="5" t="s">
        <v>156</v>
      </c>
    </row>
    <row r="139" spans="1:16" x14ac:dyDescent="0.35">
      <c r="A139" s="4" t="s">
        <v>157</v>
      </c>
    </row>
    <row r="141" spans="1:16" x14ac:dyDescent="0.35">
      <c r="A141" s="8"/>
      <c r="B141" s="13" t="s">
        <v>89</v>
      </c>
      <c r="C141" s="13" t="s">
        <v>90</v>
      </c>
      <c r="D141" s="13" t="s">
        <v>165</v>
      </c>
    </row>
    <row r="142" spans="1:16" x14ac:dyDescent="0.35">
      <c r="A142" s="8" t="s">
        <v>1</v>
      </c>
      <c r="B142" s="14">
        <v>3550.5958545218655</v>
      </c>
      <c r="C142" s="20">
        <v>3746.1295455188592</v>
      </c>
      <c r="D142" s="20">
        <v>3727.1285736891823</v>
      </c>
    </row>
    <row r="143" spans="1:16" x14ac:dyDescent="0.35">
      <c r="A143" s="8" t="s">
        <v>2</v>
      </c>
      <c r="B143" s="14">
        <v>342.46072771617867</v>
      </c>
      <c r="C143" s="20">
        <v>237.85066851496464</v>
      </c>
      <c r="D143" s="20">
        <v>337.75114336836748</v>
      </c>
    </row>
    <row r="144" spans="1:16" x14ac:dyDescent="0.35">
      <c r="A144" s="8" t="s">
        <v>3</v>
      </c>
      <c r="B144" s="14">
        <v>132.81240142155312</v>
      </c>
      <c r="C144" s="20">
        <v>171.72340534680924</v>
      </c>
      <c r="D144" s="20">
        <v>135.01181102207269</v>
      </c>
    </row>
    <row r="145" spans="1:4" x14ac:dyDescent="0.35">
      <c r="A145" s="8" t="s">
        <v>4</v>
      </c>
      <c r="B145" s="14">
        <v>54.746321806672213</v>
      </c>
      <c r="C145" s="20">
        <v>33.532801202410333</v>
      </c>
      <c r="D145" s="20">
        <v>64.412007046932473</v>
      </c>
    </row>
    <row r="146" spans="1:4" x14ac:dyDescent="0.35">
      <c r="A146" s="8" t="s">
        <v>5</v>
      </c>
      <c r="B146" s="14">
        <v>44.483197112049339</v>
      </c>
      <c r="C146" s="20">
        <v>27.067644937705751</v>
      </c>
      <c r="D146" s="20">
        <v>76.555456425531588</v>
      </c>
    </row>
    <row r="147" spans="1:4" x14ac:dyDescent="0.35">
      <c r="A147" s="8" t="s">
        <v>6</v>
      </c>
      <c r="B147" s="14">
        <v>24.329652323000516</v>
      </c>
      <c r="C147" s="20">
        <v>25.79290676145818</v>
      </c>
      <c r="D147" s="20">
        <v>41.31451752507774</v>
      </c>
    </row>
    <row r="148" spans="1:4" x14ac:dyDescent="0.35">
      <c r="A148" s="8" t="s">
        <v>7</v>
      </c>
      <c r="B148" s="14">
        <v>447.80886125206996</v>
      </c>
      <c r="C148" s="20">
        <v>338.17797515041445</v>
      </c>
      <c r="D148" s="20">
        <v>354.37937559280135</v>
      </c>
    </row>
    <row r="149" spans="1:4" x14ac:dyDescent="0.35">
      <c r="A149" s="8" t="s">
        <v>8</v>
      </c>
      <c r="B149" s="14">
        <v>1.9719999297818289</v>
      </c>
      <c r="C149" s="20">
        <v>1.9719999297818289</v>
      </c>
      <c r="D149" s="20">
        <v>1.9719999297818289</v>
      </c>
    </row>
    <row r="150" spans="1:4" x14ac:dyDescent="0.35">
      <c r="A150" s="8" t="s">
        <v>9</v>
      </c>
      <c r="B150" s="14">
        <v>77.183326806122253</v>
      </c>
      <c r="C150" s="20">
        <v>59.853637928295441</v>
      </c>
      <c r="D150" s="20">
        <v>141.44599002139157</v>
      </c>
    </row>
    <row r="151" spans="1:4" x14ac:dyDescent="0.35">
      <c r="A151" s="8" t="s">
        <v>10</v>
      </c>
      <c r="B151" s="14">
        <v>78.595069551348715</v>
      </c>
      <c r="C151" s="20">
        <v>56.773543967307873</v>
      </c>
      <c r="D151" s="20">
        <v>70.121898835574157</v>
      </c>
    </row>
    <row r="152" spans="1:4" x14ac:dyDescent="0.35">
      <c r="A152" s="8" t="s">
        <v>11</v>
      </c>
      <c r="B152" s="14">
        <v>91.738506813879454</v>
      </c>
      <c r="C152" s="20">
        <v>147.35443854728277</v>
      </c>
      <c r="D152" s="20">
        <v>80.949598712808893</v>
      </c>
    </row>
    <row r="153" spans="1:4" x14ac:dyDescent="0.35">
      <c r="A153" s="8" t="s">
        <v>12</v>
      </c>
      <c r="B153" s="14">
        <v>22.677999192491033</v>
      </c>
      <c r="C153" s="20">
        <v>20.508799269731018</v>
      </c>
      <c r="D153" s="20">
        <v>21.593399231111025</v>
      </c>
    </row>
    <row r="154" spans="1:4" x14ac:dyDescent="0.35">
      <c r="A154" s="8" t="s">
        <v>13</v>
      </c>
      <c r="B154" s="14">
        <v>49.232283579726285</v>
      </c>
      <c r="C154" s="20">
        <v>48.443483607813555</v>
      </c>
      <c r="D154" s="20">
        <v>44.474020444882314</v>
      </c>
    </row>
    <row r="155" spans="1:4" x14ac:dyDescent="0.35">
      <c r="A155" s="8" t="s">
        <v>14</v>
      </c>
      <c r="B155" s="14">
        <v>48.052601260428062</v>
      </c>
      <c r="C155" s="20">
        <v>45.784116406175372</v>
      </c>
      <c r="D155" s="20">
        <v>61.275221402619643</v>
      </c>
    </row>
    <row r="156" spans="1:4" x14ac:dyDescent="0.35">
      <c r="A156" s="8" t="s">
        <v>15</v>
      </c>
      <c r="B156" s="14">
        <v>23.562563953254099</v>
      </c>
      <c r="C156" s="20">
        <v>19.917199290796475</v>
      </c>
      <c r="D156" s="20">
        <v>20.31159927675284</v>
      </c>
    </row>
    <row r="157" spans="1:4" x14ac:dyDescent="0.35">
      <c r="A157" s="8" t="s">
        <v>16</v>
      </c>
      <c r="B157" s="14">
        <v>49.159513013254994</v>
      </c>
      <c r="C157" s="20">
        <v>41.01385740718149</v>
      </c>
      <c r="D157" s="20">
        <v>39.522766281051517</v>
      </c>
    </row>
    <row r="158" spans="1:4" x14ac:dyDescent="0.35">
      <c r="A158" s="8" t="s">
        <v>17</v>
      </c>
      <c r="B158" s="14">
        <v>56.201997998782126</v>
      </c>
      <c r="C158" s="20">
        <v>50.285998209436627</v>
      </c>
      <c r="D158" s="20">
        <v>53.243998104109373</v>
      </c>
    </row>
    <row r="159" spans="1:4" x14ac:dyDescent="0.35">
      <c r="A159" s="8" t="s">
        <v>18</v>
      </c>
      <c r="B159" s="14">
        <v>124.09574863989336</v>
      </c>
      <c r="C159" s="20">
        <v>138.39885913344341</v>
      </c>
      <c r="D159" s="20">
        <v>144.38750146317491</v>
      </c>
    </row>
    <row r="160" spans="1:4" x14ac:dyDescent="0.35">
      <c r="A160" s="8" t="s">
        <v>19</v>
      </c>
      <c r="B160" s="14">
        <v>55.762106061256347</v>
      </c>
      <c r="C160" s="20">
        <v>70.982290046530892</v>
      </c>
      <c r="D160" s="20">
        <v>41.194383177393057</v>
      </c>
    </row>
    <row r="161" spans="1:4" x14ac:dyDescent="0.35">
      <c r="A161" s="8" t="s">
        <v>20</v>
      </c>
      <c r="B161" s="14">
        <v>1724.8748784317422</v>
      </c>
      <c r="C161" s="20">
        <v>1535.4336256575396</v>
      </c>
      <c r="D161" s="20">
        <v>1729.9166878614344</v>
      </c>
    </row>
    <row r="163" spans="1:4" x14ac:dyDescent="0.35">
      <c r="A163" s="5" t="s">
        <v>125</v>
      </c>
    </row>
    <row r="164" spans="1:4" x14ac:dyDescent="0.35">
      <c r="A164" s="4" t="s">
        <v>145</v>
      </c>
    </row>
    <row r="165" spans="1:4" x14ac:dyDescent="0.35">
      <c r="A165" s="4" t="s">
        <v>179</v>
      </c>
    </row>
    <row r="167" spans="1:4" x14ac:dyDescent="0.35">
      <c r="A167" s="8" t="s">
        <v>1</v>
      </c>
      <c r="B167" s="21">
        <v>0.93666337889248974</v>
      </c>
    </row>
    <row r="168" spans="1:4" x14ac:dyDescent="0.35">
      <c r="A168" s="8" t="s">
        <v>2</v>
      </c>
      <c r="B168" s="21">
        <v>0.91819343843204093</v>
      </c>
    </row>
    <row r="169" spans="1:4" x14ac:dyDescent="0.35">
      <c r="A169" s="8" t="s">
        <v>3</v>
      </c>
      <c r="B169" s="21">
        <v>0.86120591581342432</v>
      </c>
    </row>
    <row r="170" spans="1:4" x14ac:dyDescent="0.35">
      <c r="A170" s="8" t="s">
        <v>4</v>
      </c>
      <c r="B170" s="21">
        <v>0.89665354330708658</v>
      </c>
    </row>
    <row r="171" spans="1:4" x14ac:dyDescent="0.35">
      <c r="A171" s="8" t="s">
        <v>5</v>
      </c>
      <c r="B171" s="21">
        <v>0.86888454011741678</v>
      </c>
    </row>
    <row r="172" spans="1:4" x14ac:dyDescent="0.35">
      <c r="A172" s="8" t="s">
        <v>6</v>
      </c>
      <c r="B172" s="21">
        <v>0.86431226765799252</v>
      </c>
    </row>
    <row r="173" spans="1:4" x14ac:dyDescent="0.35">
      <c r="A173" s="8" t="s">
        <v>7</v>
      </c>
      <c r="B173" s="21">
        <v>0.91571279916753379</v>
      </c>
    </row>
    <row r="174" spans="1:4" x14ac:dyDescent="0.35">
      <c r="A174" s="8" t="s">
        <v>8</v>
      </c>
      <c r="B174" s="21">
        <v>0.96666666666666667</v>
      </c>
    </row>
    <row r="175" spans="1:4" x14ac:dyDescent="0.35">
      <c r="A175" s="8" t="s">
        <v>9</v>
      </c>
      <c r="B175" s="21">
        <v>0.93846153846153846</v>
      </c>
    </row>
    <row r="176" spans="1:4" x14ac:dyDescent="0.35">
      <c r="A176" s="8" t="s">
        <v>10</v>
      </c>
      <c r="B176" s="21">
        <v>0.92817679558011046</v>
      </c>
    </row>
    <row r="177" spans="1:2" x14ac:dyDescent="0.35">
      <c r="A177" s="8" t="s">
        <v>11</v>
      </c>
      <c r="B177" s="21">
        <v>0.92907801418439717</v>
      </c>
    </row>
    <row r="178" spans="1:2" x14ac:dyDescent="0.35">
      <c r="A178" s="8" t="s">
        <v>12</v>
      </c>
      <c r="B178" s="21">
        <v>0.94043092522179972</v>
      </c>
    </row>
    <row r="179" spans="1:2" x14ac:dyDescent="0.35">
      <c r="A179" s="8" t="s">
        <v>13</v>
      </c>
      <c r="B179" s="21">
        <v>0.90636704119850187</v>
      </c>
    </row>
    <row r="180" spans="1:2" x14ac:dyDescent="0.35">
      <c r="A180" s="8" t="s">
        <v>14</v>
      </c>
      <c r="B180" s="21">
        <v>0.94174757281553401</v>
      </c>
    </row>
    <row r="181" spans="1:2" x14ac:dyDescent="0.35">
      <c r="A181" s="8" t="s">
        <v>15</v>
      </c>
      <c r="B181" s="21">
        <v>0.95010845986984815</v>
      </c>
    </row>
    <row r="182" spans="1:2" x14ac:dyDescent="0.35">
      <c r="A182" s="8" t="s">
        <v>16</v>
      </c>
      <c r="B182" s="21">
        <v>0.92436974789915971</v>
      </c>
    </row>
    <row r="183" spans="1:2" x14ac:dyDescent="0.35">
      <c r="A183" s="8" t="s">
        <v>17</v>
      </c>
      <c r="B183" s="21">
        <v>0.94444444444444442</v>
      </c>
    </row>
    <row r="184" spans="1:2" x14ac:dyDescent="0.35">
      <c r="A184" s="8" t="s">
        <v>18</v>
      </c>
      <c r="B184" s="21">
        <v>0.96982758620689657</v>
      </c>
    </row>
    <row r="185" spans="1:2" x14ac:dyDescent="0.35">
      <c r="A185" s="8" t="s">
        <v>19</v>
      </c>
      <c r="B185" s="21">
        <v>0.9223529411764706</v>
      </c>
    </row>
    <row r="187" spans="1:2" x14ac:dyDescent="0.35">
      <c r="A187" s="5" t="s">
        <v>124</v>
      </c>
    </row>
    <row r="188" spans="1:2" x14ac:dyDescent="0.35">
      <c r="A188" s="4" t="s">
        <v>146</v>
      </c>
    </row>
    <row r="189" spans="1:2" x14ac:dyDescent="0.35">
      <c r="A189" s="4" t="s">
        <v>180</v>
      </c>
    </row>
    <row r="191" spans="1:2" x14ac:dyDescent="0.35">
      <c r="A191" s="8" t="s">
        <v>1</v>
      </c>
      <c r="B191" s="21">
        <v>0.6776772712107294</v>
      </c>
    </row>
    <row r="192" spans="1:2" x14ac:dyDescent="0.35">
      <c r="A192" s="8" t="s">
        <v>2</v>
      </c>
      <c r="B192" s="21">
        <v>0.69920295629540896</v>
      </c>
    </row>
    <row r="193" spans="1:2" x14ac:dyDescent="0.35">
      <c r="A193" s="8" t="s">
        <v>3</v>
      </c>
      <c r="B193" s="21">
        <v>0.73434721281536919</v>
      </c>
    </row>
    <row r="194" spans="1:2" x14ac:dyDescent="0.35">
      <c r="A194" s="8" t="s">
        <v>4</v>
      </c>
      <c r="B194" s="21">
        <v>0.71588952618700907</v>
      </c>
    </row>
    <row r="195" spans="1:2" x14ac:dyDescent="0.35">
      <c r="A195" s="8" t="s">
        <v>5</v>
      </c>
      <c r="B195" s="21">
        <v>0.63969828984178156</v>
      </c>
    </row>
    <row r="196" spans="1:2" x14ac:dyDescent="0.35">
      <c r="A196" s="8" t="s">
        <v>6</v>
      </c>
      <c r="B196" s="21">
        <v>0.61404991133657849</v>
      </c>
    </row>
    <row r="197" spans="1:2" x14ac:dyDescent="0.35">
      <c r="A197" s="8" t="s">
        <v>7</v>
      </c>
      <c r="B197" s="21">
        <v>0.75718716976556788</v>
      </c>
    </row>
    <row r="198" spans="1:2" x14ac:dyDescent="0.35">
      <c r="A198" s="8" t="s">
        <v>8</v>
      </c>
      <c r="B198" s="21">
        <v>0.58469061224134289</v>
      </c>
    </row>
    <row r="199" spans="1:2" x14ac:dyDescent="0.35">
      <c r="A199" s="8" t="s">
        <v>9</v>
      </c>
      <c r="B199" s="21">
        <v>0.62391921918687421</v>
      </c>
    </row>
    <row r="200" spans="1:2" x14ac:dyDescent="0.35">
      <c r="A200" s="8" t="s">
        <v>10</v>
      </c>
      <c r="B200" s="21">
        <v>0.6806747715011342</v>
      </c>
    </row>
    <row r="201" spans="1:2" x14ac:dyDescent="0.35">
      <c r="A201" s="8" t="s">
        <v>11</v>
      </c>
      <c r="B201" s="21">
        <v>0.70488434259792632</v>
      </c>
    </row>
    <row r="202" spans="1:2" x14ac:dyDescent="0.35">
      <c r="A202" s="8" t="s">
        <v>12</v>
      </c>
      <c r="B202" s="21">
        <v>0.66059974786234799</v>
      </c>
    </row>
    <row r="203" spans="1:2" x14ac:dyDescent="0.35">
      <c r="A203" s="8" t="s">
        <v>13</v>
      </c>
      <c r="B203" s="21">
        <v>0.62909367613567313</v>
      </c>
    </row>
    <row r="204" spans="1:2" x14ac:dyDescent="0.35">
      <c r="A204" s="8" t="s">
        <v>14</v>
      </c>
      <c r="B204" s="21">
        <v>0.73537150913476002</v>
      </c>
    </row>
    <row r="205" spans="1:2" x14ac:dyDescent="0.35">
      <c r="A205" s="8" t="s">
        <v>15</v>
      </c>
      <c r="B205" s="21">
        <v>0.66969361137782912</v>
      </c>
    </row>
    <row r="206" spans="1:2" x14ac:dyDescent="0.35">
      <c r="A206" s="8" t="s">
        <v>16</v>
      </c>
      <c r="B206" s="21">
        <v>0.65829222011385191</v>
      </c>
    </row>
    <row r="207" spans="1:2" x14ac:dyDescent="0.35">
      <c r="A207" s="8" t="s">
        <v>17</v>
      </c>
      <c r="B207" s="21">
        <v>0.64723731430170917</v>
      </c>
    </row>
    <row r="208" spans="1:2" x14ac:dyDescent="0.35">
      <c r="A208" s="8" t="s">
        <v>18</v>
      </c>
      <c r="B208" s="21">
        <v>0.63200298527519838</v>
      </c>
    </row>
    <row r="209" spans="1:2" x14ac:dyDescent="0.35">
      <c r="A209" s="8" t="s">
        <v>19</v>
      </c>
      <c r="B209" s="21">
        <v>0.72021037841359103</v>
      </c>
    </row>
    <row r="211" spans="1:2" x14ac:dyDescent="0.35">
      <c r="A211" s="5" t="s">
        <v>97</v>
      </c>
    </row>
    <row r="212" spans="1:2" x14ac:dyDescent="0.35">
      <c r="A212" s="4" t="s">
        <v>98</v>
      </c>
    </row>
    <row r="214" spans="1:2" x14ac:dyDescent="0.35">
      <c r="A214" s="8" t="s">
        <v>1</v>
      </c>
      <c r="B214" s="13">
        <v>160.32856008858653</v>
      </c>
    </row>
    <row r="215" spans="1:2" x14ac:dyDescent="0.35">
      <c r="A215" s="8" t="s">
        <v>2</v>
      </c>
      <c r="B215" s="13">
        <v>61.446062017407982</v>
      </c>
    </row>
    <row r="216" spans="1:2" x14ac:dyDescent="0.35">
      <c r="A216" s="8" t="s">
        <v>3</v>
      </c>
      <c r="B216" s="13">
        <v>18.84070524786814</v>
      </c>
    </row>
    <row r="217" spans="1:2" x14ac:dyDescent="0.35">
      <c r="A217" s="8" t="s">
        <v>4</v>
      </c>
      <c r="B217" s="13">
        <v>21.933099594546235</v>
      </c>
    </row>
    <row r="218" spans="1:2" x14ac:dyDescent="0.35">
      <c r="A218" s="8" t="s">
        <v>5</v>
      </c>
      <c r="B218" s="13">
        <v>19.727118199247673</v>
      </c>
    </row>
    <row r="219" spans="1:2" x14ac:dyDescent="0.35">
      <c r="A219" s="8" t="s">
        <v>6</v>
      </c>
      <c r="B219" s="13">
        <v>10.301502360546699</v>
      </c>
    </row>
    <row r="220" spans="1:2" x14ac:dyDescent="0.35">
      <c r="A220" s="8" t="s">
        <v>7</v>
      </c>
      <c r="B220" s="13">
        <v>57.866805636481935</v>
      </c>
    </row>
    <row r="221" spans="1:2" x14ac:dyDescent="0.35">
      <c r="A221" s="8" t="s">
        <v>8</v>
      </c>
      <c r="B221" s="13">
        <v>0.41313766348915787</v>
      </c>
    </row>
    <row r="222" spans="1:2" x14ac:dyDescent="0.35">
      <c r="A222" s="8" t="s">
        <v>9</v>
      </c>
      <c r="B222" s="13">
        <v>25.019152566780598</v>
      </c>
    </row>
    <row r="223" spans="1:2" x14ac:dyDescent="0.35">
      <c r="A223" s="8" t="s">
        <v>10</v>
      </c>
      <c r="B223" s="13">
        <v>18.66534050386991</v>
      </c>
    </row>
    <row r="224" spans="1:2" x14ac:dyDescent="0.35">
      <c r="A224" s="8" t="s">
        <v>11</v>
      </c>
      <c r="B224" s="13">
        <v>28.848448355987816</v>
      </c>
    </row>
    <row r="225" spans="1:2" x14ac:dyDescent="0.35">
      <c r="A225" s="8" t="s">
        <v>12</v>
      </c>
      <c r="B225" s="13">
        <v>14.240471839980513</v>
      </c>
    </row>
    <row r="226" spans="1:2" x14ac:dyDescent="0.35">
      <c r="A226" s="8" t="s">
        <v>13</v>
      </c>
      <c r="B226" s="13">
        <v>7.9274725241300157</v>
      </c>
    </row>
    <row r="227" spans="1:2" x14ac:dyDescent="0.35">
      <c r="A227" s="8" t="s">
        <v>14</v>
      </c>
      <c r="B227" s="13">
        <v>12.965616464366441</v>
      </c>
    </row>
    <row r="228" spans="1:2" x14ac:dyDescent="0.35">
      <c r="A228" s="8" t="s">
        <v>15</v>
      </c>
      <c r="B228" s="13">
        <v>10.18487855863202</v>
      </c>
    </row>
    <row r="229" spans="1:2" x14ac:dyDescent="0.35">
      <c r="A229" s="8" t="s">
        <v>16</v>
      </c>
      <c r="B229" s="13">
        <v>9.6303501785164318</v>
      </c>
    </row>
    <row r="230" spans="1:2" x14ac:dyDescent="0.35">
      <c r="A230" s="8" t="s">
        <v>17</v>
      </c>
      <c r="B230" s="13">
        <v>20.095041077303151</v>
      </c>
    </row>
    <row r="231" spans="1:2" x14ac:dyDescent="0.35">
      <c r="A231" s="8" t="s">
        <v>18</v>
      </c>
      <c r="B231" s="13">
        <v>29.484383182898686</v>
      </c>
    </row>
    <row r="232" spans="1:2" x14ac:dyDescent="0.35">
      <c r="A232" s="8" t="s">
        <v>19</v>
      </c>
      <c r="B232" s="13">
        <v>13.854274384164167</v>
      </c>
    </row>
    <row r="233" spans="1:2" x14ac:dyDescent="0.35">
      <c r="A233" s="8" t="s">
        <v>20</v>
      </c>
      <c r="B233" s="13">
        <v>381.44386035621756</v>
      </c>
    </row>
    <row r="235" spans="1:2" x14ac:dyDescent="0.35">
      <c r="A235" s="5" t="s">
        <v>72</v>
      </c>
    </row>
    <row r="236" spans="1:2" x14ac:dyDescent="0.35">
      <c r="A236" s="4" t="s">
        <v>23</v>
      </c>
    </row>
    <row r="238" spans="1:2" x14ac:dyDescent="0.35">
      <c r="A238" s="8" t="s">
        <v>1</v>
      </c>
      <c r="B238" s="16">
        <v>7.5417899256027586E-3</v>
      </c>
    </row>
    <row r="239" spans="1:2" x14ac:dyDescent="0.35">
      <c r="A239" s="8" t="s">
        <v>20</v>
      </c>
      <c r="B239" s="16">
        <v>5.5872279685214975E-3</v>
      </c>
    </row>
    <row r="241" spans="1:2" x14ac:dyDescent="0.35">
      <c r="A241" s="5" t="s">
        <v>178</v>
      </c>
    </row>
    <row r="242" spans="1:2" x14ac:dyDescent="0.35">
      <c r="A242" s="22" t="s">
        <v>158</v>
      </c>
    </row>
    <row r="243" spans="1:2" x14ac:dyDescent="0.35">
      <c r="A243" s="1"/>
    </row>
    <row r="244" spans="1:2" x14ac:dyDescent="0.35">
      <c r="A244" s="8" t="s">
        <v>1</v>
      </c>
      <c r="B244" s="13">
        <v>360</v>
      </c>
    </row>
    <row r="245" spans="1:2" x14ac:dyDescent="0.35">
      <c r="A245" s="8" t="s">
        <v>2</v>
      </c>
      <c r="B245" s="13">
        <v>280</v>
      </c>
    </row>
    <row r="246" spans="1:2" x14ac:dyDescent="0.35">
      <c r="A246" s="8" t="s">
        <v>3</v>
      </c>
      <c r="B246" s="13">
        <v>130</v>
      </c>
    </row>
    <row r="247" spans="1:2" x14ac:dyDescent="0.35">
      <c r="A247" s="8" t="s">
        <v>4</v>
      </c>
      <c r="B247" s="13">
        <v>70</v>
      </c>
    </row>
    <row r="248" spans="1:2" x14ac:dyDescent="0.35">
      <c r="A248" s="8" t="s">
        <v>5</v>
      </c>
      <c r="B248" s="13">
        <v>80</v>
      </c>
    </row>
    <row r="249" spans="1:2" x14ac:dyDescent="0.35">
      <c r="A249" s="8" t="s">
        <v>6</v>
      </c>
      <c r="B249" s="13">
        <v>50</v>
      </c>
    </row>
    <row r="250" spans="1:2" x14ac:dyDescent="0.35">
      <c r="A250" s="8" t="s">
        <v>7</v>
      </c>
      <c r="B250" s="13">
        <v>330</v>
      </c>
    </row>
    <row r="251" spans="1:2" x14ac:dyDescent="0.35">
      <c r="A251" s="8" t="s">
        <v>8</v>
      </c>
      <c r="B251" s="13">
        <v>0</v>
      </c>
    </row>
    <row r="252" spans="1:2" x14ac:dyDescent="0.35">
      <c r="A252" s="8" t="s">
        <v>9</v>
      </c>
      <c r="B252" s="13">
        <v>150</v>
      </c>
    </row>
    <row r="253" spans="1:2" x14ac:dyDescent="0.35">
      <c r="A253" s="8" t="s">
        <v>10</v>
      </c>
      <c r="B253" s="13">
        <v>75</v>
      </c>
    </row>
    <row r="254" spans="1:2" x14ac:dyDescent="0.35">
      <c r="A254" s="8" t="s">
        <v>11</v>
      </c>
      <c r="B254" s="13">
        <v>85</v>
      </c>
    </row>
    <row r="255" spans="1:2" x14ac:dyDescent="0.35">
      <c r="A255" s="8" t="s">
        <v>12</v>
      </c>
      <c r="B255" s="13">
        <v>0</v>
      </c>
    </row>
    <row r="256" spans="1:2" x14ac:dyDescent="0.35">
      <c r="A256" s="8" t="s">
        <v>13</v>
      </c>
      <c r="B256" s="13">
        <v>40</v>
      </c>
    </row>
    <row r="257" spans="1:3" x14ac:dyDescent="0.35">
      <c r="A257" s="8" t="s">
        <v>14</v>
      </c>
      <c r="B257" s="13">
        <v>40</v>
      </c>
    </row>
    <row r="258" spans="1:3" x14ac:dyDescent="0.35">
      <c r="A258" s="8" t="s">
        <v>15</v>
      </c>
      <c r="B258" s="13">
        <v>0</v>
      </c>
    </row>
    <row r="259" spans="1:3" x14ac:dyDescent="0.35">
      <c r="A259" s="8" t="s">
        <v>16</v>
      </c>
      <c r="B259" s="13">
        <v>30</v>
      </c>
    </row>
    <row r="260" spans="1:3" x14ac:dyDescent="0.35">
      <c r="A260" s="8" t="s">
        <v>17</v>
      </c>
      <c r="B260" s="13">
        <v>0</v>
      </c>
    </row>
    <row r="261" spans="1:3" x14ac:dyDescent="0.35">
      <c r="A261" s="8" t="s">
        <v>18</v>
      </c>
      <c r="B261" s="13">
        <v>0</v>
      </c>
    </row>
    <row r="262" spans="1:3" x14ac:dyDescent="0.35">
      <c r="A262" s="8" t="s">
        <v>19</v>
      </c>
      <c r="B262" s="13">
        <v>30</v>
      </c>
    </row>
    <row r="264" spans="1:3" x14ac:dyDescent="0.35">
      <c r="A264" s="5" t="s">
        <v>176</v>
      </c>
    </row>
    <row r="265" spans="1:3" x14ac:dyDescent="0.35">
      <c r="A265" s="4" t="s">
        <v>177</v>
      </c>
    </row>
    <row r="266" spans="1:3" x14ac:dyDescent="0.35">
      <c r="A266" s="4" t="s">
        <v>134</v>
      </c>
    </row>
    <row r="268" spans="1:3" x14ac:dyDescent="0.35">
      <c r="A268" s="8"/>
      <c r="B268" s="13" t="s">
        <v>89</v>
      </c>
      <c r="C268" s="13" t="s">
        <v>90</v>
      </c>
    </row>
    <row r="269" spans="1:3" x14ac:dyDescent="0.35">
      <c r="A269" s="8" t="s">
        <v>1</v>
      </c>
      <c r="B269" s="14">
        <v>216914.36213639655</v>
      </c>
      <c r="C269" s="14">
        <v>214909.34757912214</v>
      </c>
    </row>
    <row r="270" spans="1:3" x14ac:dyDescent="0.35">
      <c r="A270" s="8" t="s">
        <v>2</v>
      </c>
      <c r="B270" s="14">
        <v>29788.524237513564</v>
      </c>
      <c r="C270" s="14">
        <v>29596.561745837866</v>
      </c>
    </row>
    <row r="271" spans="1:3" x14ac:dyDescent="0.35">
      <c r="A271" s="8" t="s">
        <v>3</v>
      </c>
      <c r="B271" s="14">
        <v>12202.135167802797</v>
      </c>
      <c r="C271" s="14">
        <v>12282.843448800901</v>
      </c>
    </row>
    <row r="272" spans="1:3" x14ac:dyDescent="0.35">
      <c r="A272" s="8" t="s">
        <v>4</v>
      </c>
      <c r="B272" s="14">
        <v>10844.244688137358</v>
      </c>
      <c r="C272" s="14">
        <v>10792.812602755635</v>
      </c>
    </row>
    <row r="273" spans="1:3" x14ac:dyDescent="0.35">
      <c r="A273" s="8" t="s">
        <v>5</v>
      </c>
      <c r="B273" s="14">
        <v>9104.1726601616519</v>
      </c>
      <c r="C273" s="14">
        <v>8817.776342267678</v>
      </c>
    </row>
    <row r="274" spans="1:3" x14ac:dyDescent="0.35">
      <c r="A274" s="8" t="s">
        <v>6</v>
      </c>
      <c r="B274" s="14">
        <v>6135.0587082473148</v>
      </c>
      <c r="C274" s="14">
        <v>6026.3387623213703</v>
      </c>
    </row>
    <row r="275" spans="1:3" x14ac:dyDescent="0.35">
      <c r="A275" s="8" t="s">
        <v>7</v>
      </c>
      <c r="B275" s="14">
        <v>30687.208509872467</v>
      </c>
      <c r="C275" s="14">
        <v>30847.95825975047</v>
      </c>
    </row>
    <row r="276" spans="1:3" x14ac:dyDescent="0.35">
      <c r="A276" s="8" t="s">
        <v>8</v>
      </c>
      <c r="B276" s="14">
        <v>322.53884457625742</v>
      </c>
      <c r="C276" s="14">
        <v>337.85654699378898</v>
      </c>
    </row>
    <row r="277" spans="1:3" x14ac:dyDescent="0.35">
      <c r="A277" s="8" t="s">
        <v>9</v>
      </c>
      <c r="B277" s="14">
        <v>13626.063119114257</v>
      </c>
      <c r="C277" s="14">
        <v>13401.950271220705</v>
      </c>
    </row>
    <row r="278" spans="1:3" x14ac:dyDescent="0.35">
      <c r="A278" s="8" t="s">
        <v>10</v>
      </c>
      <c r="B278" s="14">
        <v>11425.297616881016</v>
      </c>
      <c r="C278" s="14">
        <v>11472.318110944467</v>
      </c>
    </row>
    <row r="279" spans="1:3" x14ac:dyDescent="0.35">
      <c r="A279" s="8" t="s">
        <v>11</v>
      </c>
      <c r="B279" s="14">
        <v>12771.837048255393</v>
      </c>
      <c r="C279" s="14">
        <v>12912.126782721631</v>
      </c>
    </row>
    <row r="280" spans="1:3" x14ac:dyDescent="0.35">
      <c r="A280" s="8" t="s">
        <v>12</v>
      </c>
      <c r="B280" s="14">
        <v>7825.3144372472379</v>
      </c>
      <c r="C280" s="14">
        <v>7673.4041429846702</v>
      </c>
    </row>
    <row r="281" spans="1:3" x14ac:dyDescent="0.35">
      <c r="A281" s="8" t="s">
        <v>13</v>
      </c>
      <c r="B281" s="14">
        <v>5294.0275524959097</v>
      </c>
      <c r="C281" s="14">
        <v>5125.0541498377688</v>
      </c>
    </row>
    <row r="282" spans="1:3" x14ac:dyDescent="0.35">
      <c r="A282" s="8" t="s">
        <v>14</v>
      </c>
      <c r="B282" s="14">
        <v>10433.978039279089</v>
      </c>
      <c r="C282" s="14">
        <v>10279.261757140952</v>
      </c>
    </row>
    <row r="283" spans="1:3" x14ac:dyDescent="0.35">
      <c r="A283" s="8" t="s">
        <v>15</v>
      </c>
      <c r="B283" s="14">
        <v>4851.5680054387212</v>
      </c>
      <c r="C283" s="14">
        <v>4799.8509592589789</v>
      </c>
    </row>
    <row r="284" spans="1:3" x14ac:dyDescent="0.35">
      <c r="A284" s="8" t="s">
        <v>16</v>
      </c>
      <c r="B284" s="14">
        <v>4767.6466249898003</v>
      </c>
      <c r="C284" s="14">
        <v>4643.5115918552792</v>
      </c>
    </row>
    <row r="285" spans="1:3" x14ac:dyDescent="0.35">
      <c r="A285" s="8" t="s">
        <v>17</v>
      </c>
      <c r="B285" s="14">
        <v>12338.53200481286</v>
      </c>
      <c r="C285" s="14">
        <v>12012.807617804408</v>
      </c>
    </row>
    <row r="286" spans="1:3" x14ac:dyDescent="0.35">
      <c r="A286" s="8" t="s">
        <v>18</v>
      </c>
      <c r="B286" s="14">
        <v>18433.665245447562</v>
      </c>
      <c r="C286" s="14">
        <v>18812.550333832409</v>
      </c>
    </row>
    <row r="287" spans="1:3" x14ac:dyDescent="0.35">
      <c r="A287" s="8" t="s">
        <v>19</v>
      </c>
      <c r="B287" s="14">
        <v>7615.7294136926921</v>
      </c>
      <c r="C287" s="14">
        <v>7560.3078498014374</v>
      </c>
    </row>
    <row r="289" spans="1:13" x14ac:dyDescent="0.35">
      <c r="A289" s="5" t="s">
        <v>73</v>
      </c>
    </row>
    <row r="290" spans="1:13" x14ac:dyDescent="0.35">
      <c r="A290" s="4" t="s">
        <v>147</v>
      </c>
    </row>
    <row r="292" spans="1:13" x14ac:dyDescent="0.35">
      <c r="A292" s="8"/>
      <c r="B292" s="13" t="s">
        <v>77</v>
      </c>
      <c r="C292" s="13" t="s">
        <v>78</v>
      </c>
      <c r="D292" s="13" t="s">
        <v>79</v>
      </c>
      <c r="E292" s="13" t="s">
        <v>80</v>
      </c>
      <c r="F292" s="13" t="s">
        <v>81</v>
      </c>
      <c r="G292" s="13" t="s">
        <v>82</v>
      </c>
      <c r="H292" s="13" t="s">
        <v>83</v>
      </c>
      <c r="I292" s="13" t="s">
        <v>84</v>
      </c>
      <c r="J292" s="13" t="s">
        <v>85</v>
      </c>
      <c r="K292" s="13" t="s">
        <v>86</v>
      </c>
      <c r="L292" s="13" t="s">
        <v>87</v>
      </c>
      <c r="M292" s="13" t="s">
        <v>88</v>
      </c>
    </row>
    <row r="293" spans="1:13" x14ac:dyDescent="0.35">
      <c r="A293" s="8" t="s">
        <v>1</v>
      </c>
      <c r="B293" s="14">
        <v>20759.008113510201</v>
      </c>
      <c r="C293" s="14">
        <v>24204.46844852528</v>
      </c>
      <c r="D293" s="14">
        <v>25436.101658095555</v>
      </c>
      <c r="E293" s="14">
        <v>27575.390533391947</v>
      </c>
      <c r="F293" s="14">
        <v>26993.877344405893</v>
      </c>
      <c r="G293" s="14">
        <v>25371.165068272552</v>
      </c>
      <c r="H293" s="14">
        <v>23520.736702980732</v>
      </c>
      <c r="I293" s="14">
        <v>22966.219548809349</v>
      </c>
      <c r="J293" s="14">
        <v>21223.204610621517</v>
      </c>
      <c r="K293" s="14">
        <v>18767.884990286602</v>
      </c>
      <c r="L293" s="14">
        <v>19789.281611105842</v>
      </c>
      <c r="M293" s="14">
        <v>22269.124156503509</v>
      </c>
    </row>
    <row r="294" spans="1:13" x14ac:dyDescent="0.35">
      <c r="A294" s="8" t="s">
        <v>2</v>
      </c>
      <c r="B294" s="14">
        <v>2891.1219464388814</v>
      </c>
      <c r="C294" s="14">
        <v>3216.9095896237404</v>
      </c>
      <c r="D294" s="14">
        <v>3110.1860863477496</v>
      </c>
      <c r="E294" s="14">
        <v>3559.393757392465</v>
      </c>
      <c r="F294" s="14">
        <v>3610.4615638976252</v>
      </c>
      <c r="G294" s="14">
        <v>3474.308886871524</v>
      </c>
      <c r="H294" s="14">
        <v>3475.6134225184933</v>
      </c>
      <c r="I294" s="14">
        <v>3422.2962503982017</v>
      </c>
      <c r="J294" s="14">
        <v>3348.8279096069941</v>
      </c>
      <c r="K294" s="14">
        <v>3184.1797176666955</v>
      </c>
      <c r="L294" s="14">
        <v>3236.1020416687334</v>
      </c>
      <c r="M294" s="14">
        <v>3312.0084673934107</v>
      </c>
    </row>
    <row r="295" spans="1:13" x14ac:dyDescent="0.35">
      <c r="A295" s="8" t="s">
        <v>3</v>
      </c>
      <c r="B295" s="14">
        <v>1075.5821317362547</v>
      </c>
      <c r="C295" s="14">
        <v>1218.9532345007872</v>
      </c>
      <c r="D295" s="14">
        <v>1197.3668021443902</v>
      </c>
      <c r="E295" s="14">
        <v>1296.5852235089023</v>
      </c>
      <c r="F295" s="14">
        <v>1204.9340922319134</v>
      </c>
      <c r="G295" s="14">
        <v>1274.1018611953907</v>
      </c>
      <c r="H295" s="14">
        <v>1322.9771932054637</v>
      </c>
      <c r="I295" s="14">
        <v>1248.7235810583147</v>
      </c>
      <c r="J295" s="14">
        <v>1451.7273083434493</v>
      </c>
      <c r="K295" s="14">
        <v>1437.7962359654275</v>
      </c>
      <c r="L295" s="14">
        <v>1354.5756388328032</v>
      </c>
      <c r="M295" s="14">
        <v>1203.1619660994502</v>
      </c>
    </row>
    <row r="296" spans="1:13" x14ac:dyDescent="0.35">
      <c r="A296" s="8" t="s">
        <v>4</v>
      </c>
      <c r="B296" s="14">
        <v>1064.2392110807932</v>
      </c>
      <c r="C296" s="14">
        <v>1166.6829028126585</v>
      </c>
      <c r="D296" s="14">
        <v>1092.4062854765662</v>
      </c>
      <c r="E296" s="14">
        <v>1263.8919361709645</v>
      </c>
      <c r="F296" s="14">
        <v>1152.4406294203113</v>
      </c>
      <c r="G296" s="14">
        <v>1222.9048769761303</v>
      </c>
      <c r="H296" s="14">
        <v>1306.0018545826736</v>
      </c>
      <c r="I296" s="14">
        <v>1228.2004949723987</v>
      </c>
      <c r="J296" s="14">
        <v>1159.8539272008506</v>
      </c>
      <c r="K296" s="14">
        <v>1046.7888098415824</v>
      </c>
      <c r="L296" s="14">
        <v>1134.8427635376306</v>
      </c>
      <c r="M296" s="14">
        <v>1245.2905582817068</v>
      </c>
    </row>
    <row r="297" spans="1:13" x14ac:dyDescent="0.35">
      <c r="A297" s="8" t="s">
        <v>5</v>
      </c>
      <c r="B297" s="14">
        <v>986.25396066753478</v>
      </c>
      <c r="C297" s="14">
        <v>1196.2734740889346</v>
      </c>
      <c r="D297" s="14">
        <v>1098.8565425683896</v>
      </c>
      <c r="E297" s="14">
        <v>1151.0219907735657</v>
      </c>
      <c r="F297" s="14">
        <v>1244.2519069406849</v>
      </c>
      <c r="G297" s="14">
        <v>1267.253211318435</v>
      </c>
      <c r="H297" s="14">
        <v>1235.0442392455984</v>
      </c>
      <c r="I297" s="14">
        <v>1229.3708680398145</v>
      </c>
      <c r="J297" s="14">
        <v>1176.7524977706162</v>
      </c>
      <c r="K297" s="14">
        <v>1091.6547678066954</v>
      </c>
      <c r="L297" s="14">
        <v>1117.9103412546096</v>
      </c>
      <c r="M297" s="14">
        <v>1078.0986345593471</v>
      </c>
    </row>
    <row r="298" spans="1:13" x14ac:dyDescent="0.35">
      <c r="A298" s="8" t="s">
        <v>6</v>
      </c>
      <c r="B298" s="14">
        <v>779.413100718593</v>
      </c>
      <c r="C298" s="14">
        <v>869.91203561607608</v>
      </c>
      <c r="D298" s="14">
        <v>735.37254990352494</v>
      </c>
      <c r="E298" s="14">
        <v>816.18333061411249</v>
      </c>
      <c r="F298" s="14">
        <v>775.86584891779239</v>
      </c>
      <c r="G298" s="14">
        <v>702.58882588692131</v>
      </c>
      <c r="H298" s="14">
        <v>616.74466030223812</v>
      </c>
      <c r="I298" s="14">
        <v>620.07533386198338</v>
      </c>
      <c r="J298" s="14">
        <v>588.87452667321918</v>
      </c>
      <c r="K298" s="14">
        <v>567.06886713420124</v>
      </c>
      <c r="L298" s="14">
        <v>614.67765339210052</v>
      </c>
      <c r="M298" s="14">
        <v>694.90615576186269</v>
      </c>
    </row>
    <row r="299" spans="1:13" x14ac:dyDescent="0.35">
      <c r="A299" s="8" t="s">
        <v>7</v>
      </c>
      <c r="B299" s="14">
        <v>2963.6352892165132</v>
      </c>
      <c r="C299" s="14">
        <v>3322.54406496715</v>
      </c>
      <c r="D299" s="14">
        <v>3344.8582856397161</v>
      </c>
      <c r="E299" s="14">
        <v>3699.9533533979147</v>
      </c>
      <c r="F299" s="14">
        <v>3469.0146480170056</v>
      </c>
      <c r="G299" s="14">
        <v>3662.8631107296728</v>
      </c>
      <c r="H299" s="14">
        <v>3612.2161839333939</v>
      </c>
      <c r="I299" s="14">
        <v>3425.5759211956138</v>
      </c>
      <c r="J299" s="14">
        <v>3728.2977679872615</v>
      </c>
      <c r="K299" s="14">
        <v>3572.2245022607585</v>
      </c>
      <c r="L299" s="14">
        <v>3399.3175682932542</v>
      </c>
      <c r="M299" s="14">
        <v>3433.490606921433</v>
      </c>
    </row>
    <row r="300" spans="1:13" x14ac:dyDescent="0.35">
      <c r="A300" s="8" t="s">
        <v>8</v>
      </c>
      <c r="B300" s="14">
        <v>26.078744158933265</v>
      </c>
      <c r="C300" s="14">
        <v>30.483226232776168</v>
      </c>
      <c r="D300" s="14">
        <v>36.409179553833994</v>
      </c>
      <c r="E300" s="14">
        <v>30.634159665345965</v>
      </c>
      <c r="F300" s="14">
        <v>38.356997252910446</v>
      </c>
      <c r="G300" s="14">
        <v>28.006971902607418</v>
      </c>
      <c r="H300" s="14">
        <v>28.433359003546727</v>
      </c>
      <c r="I300" s="14">
        <v>26.752639290269144</v>
      </c>
      <c r="J300" s="14">
        <v>26.23939083412737</v>
      </c>
      <c r="K300" s="14">
        <v>28.694979207722888</v>
      </c>
      <c r="L300" s="14">
        <v>30.660956046347049</v>
      </c>
      <c r="M300" s="14">
        <v>21.513025420959995</v>
      </c>
    </row>
    <row r="301" spans="1:13" x14ac:dyDescent="0.35">
      <c r="A301" s="8" t="s">
        <v>9</v>
      </c>
      <c r="B301" s="14">
        <v>1467.7770958804085</v>
      </c>
      <c r="C301" s="14">
        <v>1671.0748436993372</v>
      </c>
      <c r="D301" s="14">
        <v>1618.5789715970504</v>
      </c>
      <c r="E301" s="14">
        <v>1627.4768604619499</v>
      </c>
      <c r="F301" s="14">
        <v>1502.4091506068858</v>
      </c>
      <c r="G301" s="14">
        <v>1621.4391213484314</v>
      </c>
      <c r="H301" s="14">
        <v>1595.1683109695787</v>
      </c>
      <c r="I301" s="14">
        <v>1608.4573840474172</v>
      </c>
      <c r="J301" s="14">
        <v>1494.3819145323314</v>
      </c>
      <c r="K301" s="14">
        <v>1518.2402457283251</v>
      </c>
      <c r="L301" s="14">
        <v>1516.9748448672863</v>
      </c>
      <c r="M301" s="14">
        <v>1604.500115638634</v>
      </c>
    </row>
    <row r="302" spans="1:13" x14ac:dyDescent="0.35">
      <c r="A302" s="8" t="s">
        <v>10</v>
      </c>
      <c r="B302" s="14">
        <v>823.04909235352761</v>
      </c>
      <c r="C302" s="14">
        <v>967.09007110910284</v>
      </c>
      <c r="D302" s="14">
        <v>949.71901810741053</v>
      </c>
      <c r="E302" s="14">
        <v>1087.9257811080845</v>
      </c>
      <c r="F302" s="14">
        <v>1056.5460304484886</v>
      </c>
      <c r="G302" s="14">
        <v>1091.2325588700887</v>
      </c>
      <c r="H302" s="14">
        <v>1106.3489939000447</v>
      </c>
      <c r="I302" s="14">
        <v>1270.4320589256868</v>
      </c>
      <c r="J302" s="14">
        <v>1252.925793638241</v>
      </c>
      <c r="K302" s="14">
        <v>1254.8827718302314</v>
      </c>
      <c r="L302" s="14">
        <v>1227.4633921567943</v>
      </c>
      <c r="M302" s="14">
        <v>1129.8108377047656</v>
      </c>
    </row>
    <row r="303" spans="1:13" x14ac:dyDescent="0.35">
      <c r="A303" s="8" t="s">
        <v>11</v>
      </c>
      <c r="B303" s="14">
        <v>845.48524102765566</v>
      </c>
      <c r="C303" s="14">
        <v>1020.671278075996</v>
      </c>
      <c r="D303" s="14">
        <v>1004.3134514792807</v>
      </c>
      <c r="E303" s="14">
        <v>1175.0411386446715</v>
      </c>
      <c r="F303" s="14">
        <v>1185.964268133424</v>
      </c>
      <c r="G303" s="14">
        <v>1240.9297092496947</v>
      </c>
      <c r="H303" s="14">
        <v>1136.3894827335471</v>
      </c>
      <c r="I303" s="14">
        <v>1255.6123671861237</v>
      </c>
      <c r="J303" s="14">
        <v>1191.9543000142805</v>
      </c>
      <c r="K303" s="14">
        <v>1160.5038031944421</v>
      </c>
      <c r="L303" s="14">
        <v>1286.2358186034317</v>
      </c>
      <c r="M303" s="14">
        <v>1436.5966087688198</v>
      </c>
    </row>
    <row r="304" spans="1:13" x14ac:dyDescent="0.35">
      <c r="A304" s="8" t="s">
        <v>12</v>
      </c>
      <c r="B304" s="14">
        <v>646.98939690237432</v>
      </c>
      <c r="C304" s="14">
        <v>713.06720282406832</v>
      </c>
      <c r="D304" s="14">
        <v>680.68358376094693</v>
      </c>
      <c r="E304" s="14">
        <v>712.47862530214934</v>
      </c>
      <c r="F304" s="14">
        <v>672.15300543568446</v>
      </c>
      <c r="G304" s="14">
        <v>665.72206476722783</v>
      </c>
      <c r="H304" s="14">
        <v>593.11361598015378</v>
      </c>
      <c r="I304" s="14">
        <v>651.99222822415152</v>
      </c>
      <c r="J304" s="14">
        <v>663.77562495032191</v>
      </c>
      <c r="K304" s="14">
        <v>619.93135689689746</v>
      </c>
      <c r="L304" s="14">
        <v>728.09741191536295</v>
      </c>
      <c r="M304" s="14">
        <v>809.6400283875696</v>
      </c>
    </row>
    <row r="305" spans="1:13" x14ac:dyDescent="0.35">
      <c r="A305" s="8" t="s">
        <v>13</v>
      </c>
      <c r="B305" s="14">
        <v>514.57739932929621</v>
      </c>
      <c r="C305" s="14">
        <v>522.22873514228331</v>
      </c>
      <c r="D305" s="14">
        <v>457.31493241148144</v>
      </c>
      <c r="E305" s="14">
        <v>559.60464456044201</v>
      </c>
      <c r="F305" s="14">
        <v>533.68690045788935</v>
      </c>
      <c r="G305" s="14">
        <v>498.54651527509503</v>
      </c>
      <c r="H305" s="14">
        <v>460.28792667123071</v>
      </c>
      <c r="I305" s="14">
        <v>456.89552331166647</v>
      </c>
      <c r="J305" s="14">
        <v>504.52961692139485</v>
      </c>
      <c r="K305" s="14">
        <v>451.83914450084103</v>
      </c>
      <c r="L305" s="14">
        <v>511.29283024188499</v>
      </c>
      <c r="M305" s="14">
        <v>525.94406511147554</v>
      </c>
    </row>
    <row r="306" spans="1:13" x14ac:dyDescent="0.35">
      <c r="A306" s="8" t="s">
        <v>14</v>
      </c>
      <c r="B306" s="14">
        <v>1077.5647333552438</v>
      </c>
      <c r="C306" s="14">
        <v>1192.5542879892459</v>
      </c>
      <c r="D306" s="14">
        <v>1076.2143952495439</v>
      </c>
      <c r="E306" s="14">
        <v>1056.32101820344</v>
      </c>
      <c r="F306" s="14">
        <v>1090.9824584789346</v>
      </c>
      <c r="G306" s="14">
        <v>1053.1373515666246</v>
      </c>
      <c r="H306" s="14">
        <v>908.47809716408847</v>
      </c>
      <c r="I306" s="14">
        <v>971.7031966873293</v>
      </c>
      <c r="J306" s="14">
        <v>881.41743458834003</v>
      </c>
      <c r="K306" s="14">
        <v>825.72969027642898</v>
      </c>
      <c r="L306" s="14">
        <v>1007.7721618857029</v>
      </c>
      <c r="M306" s="14">
        <v>1019.6185179977759</v>
      </c>
    </row>
    <row r="307" spans="1:13" x14ac:dyDescent="0.35">
      <c r="A307" s="8" t="s">
        <v>15</v>
      </c>
      <c r="B307" s="14">
        <v>544.22884515105102</v>
      </c>
      <c r="C307" s="14">
        <v>534.77758638502871</v>
      </c>
      <c r="D307" s="14">
        <v>519.60113534705397</v>
      </c>
      <c r="E307" s="14">
        <v>466.10543200628911</v>
      </c>
      <c r="F307" s="14">
        <v>448.78867295472674</v>
      </c>
      <c r="G307" s="14">
        <v>494.64592673214344</v>
      </c>
      <c r="H307" s="14">
        <v>447.51492858754295</v>
      </c>
      <c r="I307" s="14">
        <v>421.31612025961192</v>
      </c>
      <c r="J307" s="14">
        <v>503.63380285512807</v>
      </c>
      <c r="K307" s="14">
        <v>402.33057331711336</v>
      </c>
      <c r="L307" s="14">
        <v>482.93487718013967</v>
      </c>
      <c r="M307" s="14">
        <v>541.89175792033518</v>
      </c>
    </row>
    <row r="308" spans="1:13" x14ac:dyDescent="0.35">
      <c r="A308" s="8" t="s">
        <v>16</v>
      </c>
      <c r="B308" s="14">
        <v>461.22552459925691</v>
      </c>
      <c r="C308" s="14">
        <v>534.83070922176023</v>
      </c>
      <c r="D308" s="14">
        <v>451.55045800299916</v>
      </c>
      <c r="E308" s="14">
        <v>534.83136019439326</v>
      </c>
      <c r="F308" s="14">
        <v>458.17948354637127</v>
      </c>
      <c r="G308" s="14">
        <v>458.90475490034709</v>
      </c>
      <c r="H308" s="14">
        <v>435.81943922954088</v>
      </c>
      <c r="I308" s="14">
        <v>393.30097685779003</v>
      </c>
      <c r="J308" s="14">
        <v>425.89763781266583</v>
      </c>
      <c r="K308" s="14">
        <v>437.93863186962346</v>
      </c>
      <c r="L308" s="14">
        <v>496.07303057775982</v>
      </c>
      <c r="M308" s="14">
        <v>548.96633232477382</v>
      </c>
    </row>
    <row r="309" spans="1:13" x14ac:dyDescent="0.35">
      <c r="A309" s="8" t="s">
        <v>17</v>
      </c>
      <c r="B309" s="14">
        <v>1225.5127421510101</v>
      </c>
      <c r="C309" s="14">
        <v>1347.3146637880873</v>
      </c>
      <c r="D309" s="14">
        <v>1262.0550078404117</v>
      </c>
      <c r="E309" s="14">
        <v>1221.6394767219765</v>
      </c>
      <c r="F309" s="14">
        <v>1186.3838640977706</v>
      </c>
      <c r="G309" s="14">
        <v>1094.6335048567487</v>
      </c>
      <c r="H309" s="14">
        <v>991.80368793374407</v>
      </c>
      <c r="I309" s="14">
        <v>1046.4412009150817</v>
      </c>
      <c r="J309" s="14">
        <v>1057.70298729253</v>
      </c>
      <c r="K309" s="14">
        <v>1045.8268976365116</v>
      </c>
      <c r="L309" s="14">
        <v>1182.0384331049286</v>
      </c>
      <c r="M309" s="14">
        <v>1327.1393686231115</v>
      </c>
    </row>
    <row r="310" spans="1:13" x14ac:dyDescent="0.35">
      <c r="A310" s="8" t="s">
        <v>18</v>
      </c>
      <c r="B310" s="14">
        <v>1265.5320628453733</v>
      </c>
      <c r="C310" s="14">
        <v>1439.8914669814296</v>
      </c>
      <c r="D310" s="14">
        <v>1420.486822662117</v>
      </c>
      <c r="E310" s="14">
        <v>1486.2880260392074</v>
      </c>
      <c r="F310" s="14">
        <v>1393.4572550559119</v>
      </c>
      <c r="G310" s="14">
        <v>1446.6148169536077</v>
      </c>
      <c r="H310" s="14">
        <v>1263.0600847036289</v>
      </c>
      <c r="I310" s="14">
        <v>1456.8842257829306</v>
      </c>
      <c r="J310" s="14">
        <v>1460.5731345369882</v>
      </c>
      <c r="K310" s="14">
        <v>1206.0348530286556</v>
      </c>
      <c r="L310" s="14">
        <v>1340.3175350621498</v>
      </c>
      <c r="M310" s="14">
        <v>1717.0018592768347</v>
      </c>
    </row>
    <row r="311" spans="1:13" x14ac:dyDescent="0.35">
      <c r="A311" s="8" t="s">
        <v>19</v>
      </c>
      <c r="B311" s="14">
        <v>638.95736952890138</v>
      </c>
      <c r="C311" s="14">
        <v>718.17560958302761</v>
      </c>
      <c r="D311" s="14">
        <v>720.36434824732783</v>
      </c>
      <c r="E311" s="14">
        <v>746.57121918223902</v>
      </c>
      <c r="F311" s="14">
        <v>736.56469517081769</v>
      </c>
      <c r="G311" s="14">
        <v>741.8155152991252</v>
      </c>
      <c r="H311" s="14">
        <v>670.1089654480993</v>
      </c>
      <c r="I311" s="14">
        <v>682.03745599431113</v>
      </c>
      <c r="J311" s="14">
        <v>671.80846994362264</v>
      </c>
      <c r="K311" s="14">
        <v>730.43448218214917</v>
      </c>
      <c r="L311" s="14">
        <v>807.96354728167898</v>
      </c>
      <c r="M311" s="14">
        <v>857.90116382248129</v>
      </c>
    </row>
    <row r="313" spans="1:13" x14ac:dyDescent="0.35">
      <c r="A313" s="76" t="s">
        <v>209</v>
      </c>
    </row>
  </sheetData>
  <phoneticPr fontId="15" type="noConversion"/>
  <hyperlinks>
    <hyperlink ref="A313" location="Contents!A1" display="Link to Contents page" xr:uid="{8BEC6E03-8770-4B2B-B05C-158BFDF19017}"/>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B06FA-5200-48CC-8C72-094C2B204600}">
  <dimension ref="A1:F56"/>
  <sheetViews>
    <sheetView zoomScale="80" zoomScaleNormal="80" workbookViewId="0"/>
  </sheetViews>
  <sheetFormatPr defaultColWidth="9.08984375" defaultRowHeight="14" x14ac:dyDescent="0.3"/>
  <cols>
    <col min="1" max="1" width="25.90625" style="54" customWidth="1"/>
    <col min="2" max="5" width="41.6328125" style="54" customWidth="1"/>
    <col min="6" max="16384" width="9.08984375" style="54"/>
  </cols>
  <sheetData>
    <row r="1" spans="1:6" x14ac:dyDescent="0.3">
      <c r="A1" s="61" t="s">
        <v>162</v>
      </c>
    </row>
    <row r="2" spans="1:6" x14ac:dyDescent="0.3">
      <c r="A2" s="61" t="s">
        <v>163</v>
      </c>
    </row>
    <row r="4" spans="1:6" x14ac:dyDescent="0.3">
      <c r="A4" s="54" t="s">
        <v>155</v>
      </c>
    </row>
    <row r="6" spans="1:6" x14ac:dyDescent="0.3">
      <c r="A6" s="55" t="s">
        <v>51</v>
      </c>
      <c r="B6" s="55" t="s">
        <v>166</v>
      </c>
      <c r="C6" s="55" t="s">
        <v>52</v>
      </c>
      <c r="D6" s="55" t="s">
        <v>167</v>
      </c>
      <c r="E6" s="55" t="s">
        <v>168</v>
      </c>
    </row>
    <row r="7" spans="1:6" ht="14.5" x14ac:dyDescent="0.35">
      <c r="A7" s="55" t="str">
        <f>'Input Data'!A9</f>
        <v>Primary</v>
      </c>
      <c r="B7" s="55">
        <f>Primary!D70</f>
        <v>9039.4090572990899</v>
      </c>
      <c r="C7" s="55">
        <f>MROUND(B7,5)</f>
        <v>9040</v>
      </c>
      <c r="D7" s="55">
        <f>'Input Data'!B244</f>
        <v>360</v>
      </c>
      <c r="E7" s="56">
        <f>D7+C7</f>
        <v>9400</v>
      </c>
      <c r="F7" s="57"/>
    </row>
    <row r="8" spans="1:6" ht="14.5" x14ac:dyDescent="0.35">
      <c r="A8" s="55" t="str">
        <f>'Input Data'!A10</f>
        <v>Mathematics</v>
      </c>
      <c r="B8" s="55">
        <f>Maths!$D$70</f>
        <v>2787.151248554173</v>
      </c>
      <c r="C8" s="55">
        <f t="shared" ref="C8:C25" si="0">MROUND(B8,5)</f>
        <v>2785</v>
      </c>
      <c r="D8" s="55">
        <f>'Input Data'!B245</f>
        <v>280</v>
      </c>
      <c r="E8" s="56">
        <f t="shared" ref="E8:E27" si="1">D8+C8</f>
        <v>3065</v>
      </c>
      <c r="F8" s="57"/>
    </row>
    <row r="9" spans="1:6" ht="14.5" x14ac:dyDescent="0.35">
      <c r="A9" s="55" t="str">
        <f>'Input Data'!A11</f>
        <v>Biology</v>
      </c>
      <c r="B9" s="55">
        <f>Biology!$D$70</f>
        <v>989.95713409289385</v>
      </c>
      <c r="C9" s="55">
        <f t="shared" si="0"/>
        <v>990</v>
      </c>
      <c r="D9" s="55">
        <f>'Input Data'!B246</f>
        <v>130</v>
      </c>
      <c r="E9" s="56">
        <f t="shared" si="1"/>
        <v>1120</v>
      </c>
      <c r="F9" s="57"/>
    </row>
    <row r="10" spans="1:6" ht="14.5" x14ac:dyDescent="0.35">
      <c r="A10" s="55" t="str">
        <f>'Input Data'!A12</f>
        <v>Chemistry</v>
      </c>
      <c r="B10" s="55">
        <f>Chemistry!$D$70</f>
        <v>1151.2568704431717</v>
      </c>
      <c r="C10" s="55">
        <f t="shared" si="0"/>
        <v>1150</v>
      </c>
      <c r="D10" s="55">
        <f>'Input Data'!B247</f>
        <v>70</v>
      </c>
      <c r="E10" s="56">
        <f t="shared" si="1"/>
        <v>1220</v>
      </c>
      <c r="F10" s="57"/>
    </row>
    <row r="11" spans="1:6" ht="14.5" x14ac:dyDescent="0.35">
      <c r="A11" s="55" t="str">
        <f>'Input Data'!A13</f>
        <v>Physics</v>
      </c>
      <c r="B11" s="55">
        <f>Physics!$D$70</f>
        <v>2169.6308987972993</v>
      </c>
      <c r="C11" s="55">
        <f t="shared" si="0"/>
        <v>2170</v>
      </c>
      <c r="D11" s="55">
        <f>'Input Data'!B248</f>
        <v>80</v>
      </c>
      <c r="E11" s="56">
        <f t="shared" si="1"/>
        <v>2250</v>
      </c>
      <c r="F11" s="57"/>
    </row>
    <row r="12" spans="1:6" ht="14.5" x14ac:dyDescent="0.35">
      <c r="A12" s="55" t="str">
        <f>'Input Data'!A14</f>
        <v>Computing</v>
      </c>
      <c r="B12" s="55">
        <f>Computing!$D$70</f>
        <v>1277.9056900165913</v>
      </c>
      <c r="C12" s="55">
        <f t="shared" si="0"/>
        <v>1280</v>
      </c>
      <c r="D12" s="55">
        <f>'Input Data'!B249</f>
        <v>50</v>
      </c>
      <c r="E12" s="56">
        <f t="shared" si="1"/>
        <v>1330</v>
      </c>
      <c r="F12" s="57"/>
    </row>
    <row r="13" spans="1:6" ht="14.5" x14ac:dyDescent="0.35">
      <c r="A13" s="55" t="str">
        <f>'Input Data'!A15</f>
        <v>English</v>
      </c>
      <c r="B13" s="55">
        <f>English!$D$70</f>
        <v>1958.5316552925369</v>
      </c>
      <c r="C13" s="55">
        <f t="shared" si="0"/>
        <v>1960</v>
      </c>
      <c r="D13" s="55">
        <f>'Input Data'!B250</f>
        <v>330</v>
      </c>
      <c r="E13" s="56">
        <f t="shared" si="1"/>
        <v>2290</v>
      </c>
      <c r="F13" s="57"/>
    </row>
    <row r="14" spans="1:6" ht="14.5" x14ac:dyDescent="0.35">
      <c r="A14" s="55" t="str">
        <f>'Input Data'!A16</f>
        <v>Classics</v>
      </c>
      <c r="B14" s="55">
        <f>Classics!$D$70</f>
        <v>17.96404579080453</v>
      </c>
      <c r="C14" s="55">
        <f t="shared" si="0"/>
        <v>20</v>
      </c>
      <c r="D14" s="55">
        <f>'Input Data'!B251</f>
        <v>0</v>
      </c>
      <c r="E14" s="56">
        <f t="shared" si="1"/>
        <v>20</v>
      </c>
      <c r="F14" s="57"/>
    </row>
    <row r="15" spans="1:6" ht="14.5" x14ac:dyDescent="0.35">
      <c r="A15" s="55" t="str">
        <f>'Input Data'!A17</f>
        <v>Modern Languages</v>
      </c>
      <c r="B15" s="55">
        <f>'Modern Languages'!$D$70</f>
        <v>2388.4426064872728</v>
      </c>
      <c r="C15" s="55">
        <f t="shared" si="0"/>
        <v>2390</v>
      </c>
      <c r="D15" s="55">
        <f>'Input Data'!B252</f>
        <v>150</v>
      </c>
      <c r="E15" s="56">
        <f t="shared" si="1"/>
        <v>2540</v>
      </c>
      <c r="F15" s="57"/>
    </row>
    <row r="16" spans="1:6" ht="14.5" x14ac:dyDescent="0.35">
      <c r="A16" s="55" t="str">
        <f>'Input Data'!A18</f>
        <v>Geography</v>
      </c>
      <c r="B16" s="55">
        <f>Geography!$D$70</f>
        <v>872.01688390024992</v>
      </c>
      <c r="C16" s="55">
        <f t="shared" si="0"/>
        <v>870</v>
      </c>
      <c r="D16" s="55">
        <f>'Input Data'!B253</f>
        <v>75</v>
      </c>
      <c r="E16" s="56">
        <f t="shared" si="1"/>
        <v>945</v>
      </c>
      <c r="F16" s="57"/>
    </row>
    <row r="17" spans="1:6" ht="14.5" x14ac:dyDescent="0.35">
      <c r="A17" s="55" t="str">
        <f>'Input Data'!A19</f>
        <v>History</v>
      </c>
      <c r="B17" s="55">
        <f>'History '!$D$70</f>
        <v>638.17105567968531</v>
      </c>
      <c r="C17" s="55">
        <f t="shared" si="0"/>
        <v>640</v>
      </c>
      <c r="D17" s="55">
        <f>'Input Data'!B254</f>
        <v>85</v>
      </c>
      <c r="E17" s="56">
        <f t="shared" si="1"/>
        <v>725</v>
      </c>
      <c r="F17" s="57"/>
    </row>
    <row r="18" spans="1:6" ht="14.5" x14ac:dyDescent="0.35">
      <c r="A18" s="55" t="str">
        <f>'Input Data'!A20</f>
        <v>Art &amp; Design</v>
      </c>
      <c r="B18" s="55">
        <f>'Art &amp; Design'!$D$70</f>
        <v>1096.9795303428214</v>
      </c>
      <c r="C18" s="55">
        <f t="shared" si="0"/>
        <v>1095</v>
      </c>
      <c r="D18" s="55">
        <f>'Input Data'!B255</f>
        <v>0</v>
      </c>
      <c r="E18" s="56">
        <f t="shared" si="1"/>
        <v>1095</v>
      </c>
      <c r="F18" s="57"/>
    </row>
    <row r="19" spans="1:6" ht="14.5" x14ac:dyDescent="0.35">
      <c r="A19" s="55" t="str">
        <f>'Input Data'!A21</f>
        <v>Business Studies</v>
      </c>
      <c r="B19" s="55">
        <f>'Business Studies'!$D$70</f>
        <v>1160.740329051732</v>
      </c>
      <c r="C19" s="55">
        <f t="shared" si="0"/>
        <v>1160</v>
      </c>
      <c r="D19" s="55">
        <f>'Input Data'!B256</f>
        <v>40</v>
      </c>
      <c r="E19" s="56">
        <f t="shared" si="1"/>
        <v>1200</v>
      </c>
      <c r="F19" s="57"/>
    </row>
    <row r="20" spans="1:6" ht="14.5" x14ac:dyDescent="0.35">
      <c r="A20" s="55" t="str">
        <f>'Input Data'!A22</f>
        <v>Design &amp; Technology</v>
      </c>
      <c r="B20" s="55">
        <f>'Design &amp; Technology'!$D$70</f>
        <v>1523.0417627138452</v>
      </c>
      <c r="C20" s="55">
        <f t="shared" si="0"/>
        <v>1525</v>
      </c>
      <c r="D20" s="55">
        <f>'Input Data'!B257</f>
        <v>40</v>
      </c>
      <c r="E20" s="56">
        <f t="shared" si="1"/>
        <v>1565</v>
      </c>
      <c r="F20" s="57"/>
    </row>
    <row r="21" spans="1:6" ht="14.5" x14ac:dyDescent="0.35">
      <c r="A21" s="55" t="str">
        <f>'Input Data'!A23</f>
        <v>Drama</v>
      </c>
      <c r="B21" s="55">
        <f>Drama!$D$70</f>
        <v>447.66525920277985</v>
      </c>
      <c r="C21" s="55">
        <f t="shared" si="0"/>
        <v>450</v>
      </c>
      <c r="D21" s="55">
        <f>'Input Data'!B258</f>
        <v>0</v>
      </c>
      <c r="E21" s="56">
        <f t="shared" si="1"/>
        <v>450</v>
      </c>
      <c r="F21" s="57"/>
    </row>
    <row r="22" spans="1:6" ht="14.5" x14ac:dyDescent="0.35">
      <c r="A22" s="55" t="str">
        <f>'Input Data'!A24</f>
        <v>Music</v>
      </c>
      <c r="B22" s="55">
        <f>Music!$D$70</f>
        <v>792.3833695150397</v>
      </c>
      <c r="C22" s="55">
        <f t="shared" si="0"/>
        <v>790</v>
      </c>
      <c r="D22" s="55">
        <f>'Input Data'!B259</f>
        <v>30</v>
      </c>
      <c r="E22" s="56">
        <f t="shared" si="1"/>
        <v>820</v>
      </c>
      <c r="F22" s="57"/>
    </row>
    <row r="23" spans="1:6" ht="14.5" x14ac:dyDescent="0.35">
      <c r="A23" s="55" t="str">
        <f>'Input Data'!A25</f>
        <v>Others</v>
      </c>
      <c r="B23" s="55">
        <f>Others!$D$70</f>
        <v>2116.3465993378854</v>
      </c>
      <c r="C23" s="55">
        <f t="shared" si="0"/>
        <v>2115</v>
      </c>
      <c r="D23" s="55">
        <f>'Input Data'!B260</f>
        <v>0</v>
      </c>
      <c r="E23" s="56">
        <f t="shared" si="1"/>
        <v>2115</v>
      </c>
      <c r="F23" s="57"/>
    </row>
    <row r="24" spans="1:6" ht="14.5" x14ac:dyDescent="0.35">
      <c r="A24" s="55" t="str">
        <f>'Input Data'!A26</f>
        <v>Physical Education</v>
      </c>
      <c r="B24" s="55">
        <f>'Physical Education'!$D$70</f>
        <v>625.0211338069854</v>
      </c>
      <c r="C24" s="55">
        <f t="shared" si="0"/>
        <v>625</v>
      </c>
      <c r="D24" s="55">
        <f>'Input Data'!B261</f>
        <v>0</v>
      </c>
      <c r="E24" s="56">
        <f t="shared" si="1"/>
        <v>625</v>
      </c>
      <c r="F24" s="57"/>
    </row>
    <row r="25" spans="1:6" ht="14.5" x14ac:dyDescent="0.35">
      <c r="A25" s="55" t="str">
        <f>'Input Data'!A27</f>
        <v>Religious Education</v>
      </c>
      <c r="B25" s="55">
        <f>'Religious Education'!$D$70</f>
        <v>549.21144428598666</v>
      </c>
      <c r="C25" s="55">
        <f t="shared" si="0"/>
        <v>550</v>
      </c>
      <c r="D25" s="55">
        <f>'Input Data'!B262</f>
        <v>30</v>
      </c>
      <c r="E25" s="56">
        <f t="shared" si="1"/>
        <v>580</v>
      </c>
      <c r="F25" s="57"/>
    </row>
    <row r="26" spans="1:6" ht="14.5" x14ac:dyDescent="0.35">
      <c r="A26" s="55" t="str">
        <f>'Input Data'!A28</f>
        <v>Secondary total</v>
      </c>
      <c r="B26" s="55">
        <f>SUM(B8:B25)</f>
        <v>22562.417517311751</v>
      </c>
      <c r="C26" s="55">
        <f>SUM(C8:C25)</f>
        <v>22565</v>
      </c>
      <c r="D26" s="55">
        <f>SUM(D8:D25)</f>
        <v>1390</v>
      </c>
      <c r="E26" s="56">
        <f t="shared" si="1"/>
        <v>23955</v>
      </c>
      <c r="F26" s="58"/>
    </row>
    <row r="27" spans="1:6" ht="14.5" x14ac:dyDescent="0.35">
      <c r="A27" s="55" t="s">
        <v>75</v>
      </c>
      <c r="B27" s="55">
        <f>B26+B7</f>
        <v>31601.826574610841</v>
      </c>
      <c r="C27" s="55">
        <f>C26+C7</f>
        <v>31605</v>
      </c>
      <c r="D27" s="55">
        <f>D26+D7</f>
        <v>1750</v>
      </c>
      <c r="E27" s="56">
        <f t="shared" si="1"/>
        <v>33355</v>
      </c>
      <c r="F27" s="58"/>
    </row>
    <row r="29" spans="1:6" x14ac:dyDescent="0.3">
      <c r="A29" s="54" t="s">
        <v>120</v>
      </c>
    </row>
    <row r="31" spans="1:6" ht="27" customHeight="1" x14ac:dyDescent="0.3">
      <c r="A31" s="55"/>
      <c r="B31" s="55" t="s">
        <v>53</v>
      </c>
      <c r="C31" s="55" t="s">
        <v>54</v>
      </c>
      <c r="D31" s="55"/>
    </row>
    <row r="32" spans="1:6" x14ac:dyDescent="0.3">
      <c r="A32" s="55" t="s">
        <v>51</v>
      </c>
      <c r="B32" s="55" t="s">
        <v>89</v>
      </c>
      <c r="C32" s="55" t="s">
        <v>90</v>
      </c>
      <c r="D32" s="59" t="s">
        <v>169</v>
      </c>
    </row>
    <row r="33" spans="1:6" x14ac:dyDescent="0.3">
      <c r="A33" s="55" t="s">
        <v>1</v>
      </c>
      <c r="B33" s="55">
        <v>9180</v>
      </c>
      <c r="C33" s="55">
        <f>E7</f>
        <v>9400</v>
      </c>
      <c r="D33" s="55">
        <f>C33-B33</f>
        <v>220</v>
      </c>
      <c r="F33" s="63"/>
    </row>
    <row r="34" spans="1:6" x14ac:dyDescent="0.3">
      <c r="A34" s="55" t="s">
        <v>2</v>
      </c>
      <c r="B34" s="55">
        <v>2960</v>
      </c>
      <c r="C34" s="55">
        <f t="shared" ref="C34:C51" si="2">E8</f>
        <v>3065</v>
      </c>
      <c r="D34" s="55">
        <f t="shared" ref="D34:D54" si="3">C34-B34</f>
        <v>105</v>
      </c>
      <c r="F34" s="63"/>
    </row>
    <row r="35" spans="1:6" x14ac:dyDescent="0.3">
      <c r="A35" s="55" t="s">
        <v>3</v>
      </c>
      <c r="B35" s="55">
        <v>1050</v>
      </c>
      <c r="C35" s="55">
        <f t="shared" si="2"/>
        <v>1120</v>
      </c>
      <c r="D35" s="55">
        <f t="shared" si="3"/>
        <v>70</v>
      </c>
      <c r="F35" s="63"/>
    </row>
    <row r="36" spans="1:6" x14ac:dyDescent="0.3">
      <c r="A36" s="55" t="s">
        <v>4</v>
      </c>
      <c r="B36" s="55">
        <v>1195</v>
      </c>
      <c r="C36" s="55">
        <f t="shared" si="2"/>
        <v>1220</v>
      </c>
      <c r="D36" s="55">
        <f t="shared" si="3"/>
        <v>25</v>
      </c>
      <c r="F36" s="63"/>
    </row>
    <row r="37" spans="1:6" x14ac:dyDescent="0.3">
      <c r="A37" s="55" t="s">
        <v>5</v>
      </c>
      <c r="B37" s="55">
        <v>2820</v>
      </c>
      <c r="C37" s="55">
        <f t="shared" si="2"/>
        <v>2250</v>
      </c>
      <c r="D37" s="55">
        <f t="shared" si="3"/>
        <v>-570</v>
      </c>
      <c r="F37" s="63"/>
    </row>
    <row r="38" spans="1:6" x14ac:dyDescent="0.3">
      <c r="A38" s="55" t="s">
        <v>6</v>
      </c>
      <c r="B38" s="55">
        <v>1170</v>
      </c>
      <c r="C38" s="55">
        <f t="shared" si="2"/>
        <v>1330</v>
      </c>
      <c r="D38" s="55">
        <f t="shared" si="3"/>
        <v>160</v>
      </c>
      <c r="F38" s="63"/>
    </row>
    <row r="39" spans="1:6" x14ac:dyDescent="0.3">
      <c r="A39" s="55" t="s">
        <v>7</v>
      </c>
      <c r="B39" s="55">
        <v>3035</v>
      </c>
      <c r="C39" s="55">
        <f t="shared" si="2"/>
        <v>2290</v>
      </c>
      <c r="D39" s="55">
        <f t="shared" si="3"/>
        <v>-745</v>
      </c>
      <c r="F39" s="63"/>
    </row>
    <row r="40" spans="1:6" x14ac:dyDescent="0.3">
      <c r="A40" s="55" t="s">
        <v>8</v>
      </c>
      <c r="B40" s="55">
        <v>25</v>
      </c>
      <c r="C40" s="55">
        <f t="shared" si="2"/>
        <v>20</v>
      </c>
      <c r="D40" s="55">
        <f t="shared" si="3"/>
        <v>-5</v>
      </c>
      <c r="F40" s="63"/>
    </row>
    <row r="41" spans="1:6" x14ac:dyDescent="0.3">
      <c r="A41" s="55" t="s">
        <v>9</v>
      </c>
      <c r="B41" s="55">
        <v>2960</v>
      </c>
      <c r="C41" s="55">
        <f t="shared" si="2"/>
        <v>2540</v>
      </c>
      <c r="D41" s="55">
        <f t="shared" si="3"/>
        <v>-420</v>
      </c>
      <c r="F41" s="63"/>
    </row>
    <row r="42" spans="1:6" x14ac:dyDescent="0.3">
      <c r="A42" s="55" t="s">
        <v>10</v>
      </c>
      <c r="B42" s="55">
        <v>1485</v>
      </c>
      <c r="C42" s="55">
        <f t="shared" si="2"/>
        <v>945</v>
      </c>
      <c r="D42" s="55">
        <f t="shared" si="3"/>
        <v>-540</v>
      </c>
      <c r="F42" s="63"/>
    </row>
    <row r="43" spans="1:6" x14ac:dyDescent="0.3">
      <c r="A43" s="55" t="s">
        <v>11</v>
      </c>
      <c r="B43" s="55">
        <v>800</v>
      </c>
      <c r="C43" s="55">
        <f t="shared" si="2"/>
        <v>725</v>
      </c>
      <c r="D43" s="55">
        <f t="shared" si="3"/>
        <v>-75</v>
      </c>
      <c r="F43" s="63"/>
    </row>
    <row r="44" spans="1:6" x14ac:dyDescent="0.3">
      <c r="A44" s="55" t="s">
        <v>12</v>
      </c>
      <c r="B44" s="55">
        <v>825</v>
      </c>
      <c r="C44" s="55">
        <f t="shared" si="2"/>
        <v>1095</v>
      </c>
      <c r="D44" s="55">
        <f t="shared" si="3"/>
        <v>270</v>
      </c>
      <c r="F44" s="63"/>
    </row>
    <row r="45" spans="1:6" x14ac:dyDescent="0.3">
      <c r="A45" s="55" t="s">
        <v>13</v>
      </c>
      <c r="B45" s="55">
        <v>1195</v>
      </c>
      <c r="C45" s="55">
        <f t="shared" si="2"/>
        <v>1200</v>
      </c>
      <c r="D45" s="55">
        <f t="shared" si="3"/>
        <v>5</v>
      </c>
      <c r="F45" s="63"/>
    </row>
    <row r="46" spans="1:6" x14ac:dyDescent="0.3">
      <c r="A46" s="55" t="s">
        <v>14</v>
      </c>
      <c r="B46" s="55">
        <v>2110</v>
      </c>
      <c r="C46" s="55">
        <f t="shared" si="2"/>
        <v>1565</v>
      </c>
      <c r="D46" s="55">
        <f t="shared" si="3"/>
        <v>-545</v>
      </c>
      <c r="F46" s="63"/>
    </row>
    <row r="47" spans="1:6" x14ac:dyDescent="0.3">
      <c r="A47" s="55" t="s">
        <v>15</v>
      </c>
      <c r="B47" s="55">
        <v>300</v>
      </c>
      <c r="C47" s="55">
        <f t="shared" si="2"/>
        <v>450</v>
      </c>
      <c r="D47" s="55">
        <f t="shared" si="3"/>
        <v>150</v>
      </c>
      <c r="F47" s="63"/>
    </row>
    <row r="48" spans="1:6" x14ac:dyDescent="0.3">
      <c r="A48" s="55" t="s">
        <v>16</v>
      </c>
      <c r="B48" s="55">
        <v>790</v>
      </c>
      <c r="C48" s="55">
        <f t="shared" si="2"/>
        <v>820</v>
      </c>
      <c r="D48" s="55">
        <f t="shared" si="3"/>
        <v>30</v>
      </c>
      <c r="F48" s="63"/>
    </row>
    <row r="49" spans="1:6" x14ac:dyDescent="0.3">
      <c r="A49" s="55" t="s">
        <v>17</v>
      </c>
      <c r="B49" s="55">
        <v>2250</v>
      </c>
      <c r="C49" s="55">
        <f t="shared" si="2"/>
        <v>2115</v>
      </c>
      <c r="D49" s="55">
        <f t="shared" si="3"/>
        <v>-135</v>
      </c>
      <c r="F49" s="63"/>
    </row>
    <row r="50" spans="1:6" x14ac:dyDescent="0.3">
      <c r="A50" s="55" t="s">
        <v>18</v>
      </c>
      <c r="B50" s="55">
        <v>735</v>
      </c>
      <c r="C50" s="55">
        <f t="shared" si="2"/>
        <v>625</v>
      </c>
      <c r="D50" s="55">
        <f t="shared" si="3"/>
        <v>-110</v>
      </c>
      <c r="F50" s="63"/>
    </row>
    <row r="51" spans="1:6" x14ac:dyDescent="0.3">
      <c r="A51" s="55" t="s">
        <v>19</v>
      </c>
      <c r="B51" s="55">
        <v>655</v>
      </c>
      <c r="C51" s="55">
        <f t="shared" si="2"/>
        <v>580</v>
      </c>
      <c r="D51" s="55">
        <f t="shared" si="3"/>
        <v>-75</v>
      </c>
      <c r="F51" s="63"/>
    </row>
    <row r="52" spans="1:6" x14ac:dyDescent="0.3">
      <c r="A52" s="55" t="s">
        <v>55</v>
      </c>
      <c r="B52" s="55">
        <v>5065</v>
      </c>
      <c r="C52" s="55">
        <f>SUM(C35:C37)</f>
        <v>4590</v>
      </c>
      <c r="D52" s="55">
        <f t="shared" si="3"/>
        <v>-475</v>
      </c>
      <c r="F52" s="63"/>
    </row>
    <row r="53" spans="1:6" x14ac:dyDescent="0.3">
      <c r="A53" s="55" t="s">
        <v>20</v>
      </c>
      <c r="B53" s="55">
        <v>26360</v>
      </c>
      <c r="C53" s="55">
        <f>E26</f>
        <v>23955</v>
      </c>
      <c r="D53" s="55">
        <f t="shared" si="3"/>
        <v>-2405</v>
      </c>
      <c r="F53" s="63"/>
    </row>
    <row r="54" spans="1:6" x14ac:dyDescent="0.3">
      <c r="A54" s="55" t="s">
        <v>56</v>
      </c>
      <c r="B54" s="55">
        <v>35540</v>
      </c>
      <c r="C54" s="55">
        <f>E27</f>
        <v>33355</v>
      </c>
      <c r="D54" s="55">
        <f t="shared" si="3"/>
        <v>-2185</v>
      </c>
      <c r="F54" s="63"/>
    </row>
    <row r="56" spans="1:6" ht="14.5" x14ac:dyDescent="0.35">
      <c r="A56" s="76" t="s">
        <v>209</v>
      </c>
    </row>
  </sheetData>
  <conditionalFormatting sqref="F7:F27">
    <cfRule type="cellIs" dxfId="0" priority="2" operator="notEqual">
      <formula>0</formula>
    </cfRule>
  </conditionalFormatting>
  <hyperlinks>
    <hyperlink ref="A56" location="Contents!A1" display="Link to Contents page" xr:uid="{ECE0FC56-4AA6-4CFE-ABB1-3EB5CD128B39}"/>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71789-0518-4EC4-9DB7-90FD9BA34153}">
  <dimension ref="A1:U72"/>
  <sheetViews>
    <sheetView zoomScale="80" zoomScaleNormal="80" workbookViewId="0"/>
  </sheetViews>
  <sheetFormatPr defaultColWidth="9.08984375" defaultRowHeight="14" x14ac:dyDescent="0.3"/>
  <cols>
    <col min="1" max="1" width="6.26953125" style="23" customWidth="1"/>
    <col min="2" max="2" width="5.08984375" style="23" customWidth="1"/>
    <col min="3" max="3" width="83.81640625" style="23" customWidth="1"/>
    <col min="4" max="4" width="10.90625" style="23" customWidth="1"/>
    <col min="5" max="5" width="10.81640625" style="23" customWidth="1"/>
    <col min="6" max="14" width="10.90625" style="23" bestFit="1" customWidth="1"/>
    <col min="15" max="16" width="11" style="23" bestFit="1" customWidth="1"/>
    <col min="17" max="17" width="10.90625" style="23" customWidth="1"/>
    <col min="18" max="18" width="11" style="23" bestFit="1" customWidth="1"/>
    <col min="19" max="19" width="10.6328125" style="23" bestFit="1" customWidth="1"/>
    <col min="20" max="20" width="11.81640625" style="23" bestFit="1" customWidth="1"/>
    <col min="21" max="16384" width="9.08984375" style="23"/>
  </cols>
  <sheetData>
    <row r="1" spans="1:21" x14ac:dyDescent="0.3">
      <c r="A1" s="23" t="s">
        <v>116</v>
      </c>
    </row>
    <row r="2" spans="1:21" x14ac:dyDescent="0.3">
      <c r="A2" s="23" t="s">
        <v>161</v>
      </c>
    </row>
    <row r="4" spans="1:21" x14ac:dyDescent="0.3">
      <c r="B4" s="23" t="s">
        <v>105</v>
      </c>
    </row>
    <row r="6" spans="1:21" x14ac:dyDescent="0.3">
      <c r="C6" s="25" t="s">
        <v>121</v>
      </c>
      <c r="D6" s="26">
        <f>'Input Data'!B238</f>
        <v>7.5417899256027586E-3</v>
      </c>
    </row>
    <row r="8" spans="1:21" x14ac:dyDescent="0.3">
      <c r="C8" s="3"/>
      <c r="D8" s="28" t="s">
        <v>76</v>
      </c>
      <c r="E8" s="28" t="s">
        <v>77</v>
      </c>
      <c r="F8" s="28" t="s">
        <v>78</v>
      </c>
      <c r="G8" s="28" t="s">
        <v>79</v>
      </c>
      <c r="H8" s="28" t="s">
        <v>80</v>
      </c>
      <c r="I8" s="28" t="s">
        <v>81</v>
      </c>
      <c r="J8" s="28" t="s">
        <v>82</v>
      </c>
      <c r="K8" s="28" t="s">
        <v>83</v>
      </c>
      <c r="L8" s="28" t="s">
        <v>84</v>
      </c>
      <c r="M8" s="28" t="s">
        <v>85</v>
      </c>
      <c r="N8" s="28" t="s">
        <v>86</v>
      </c>
      <c r="O8" s="28" t="s">
        <v>87</v>
      </c>
      <c r="P8" s="28" t="s">
        <v>88</v>
      </c>
      <c r="Q8" s="28" t="s">
        <v>89</v>
      </c>
      <c r="R8" s="28" t="s">
        <v>90</v>
      </c>
      <c r="S8" s="28" t="s">
        <v>165</v>
      </c>
    </row>
    <row r="9" spans="1:21" x14ac:dyDescent="0.3">
      <c r="C9" s="25" t="s">
        <v>27</v>
      </c>
      <c r="D9" s="29">
        <f>'Input Data'!B9</f>
        <v>192965.75331577176</v>
      </c>
      <c r="E9" s="30">
        <f>'Input Data'!C9</f>
        <v>195620.98365109513</v>
      </c>
      <c r="F9" s="30">
        <f>'Input Data'!D9</f>
        <v>201004.22636019983</v>
      </c>
      <c r="G9" s="30">
        <f>'Input Data'!E9</f>
        <v>206231.79217587705</v>
      </c>
      <c r="H9" s="30">
        <f>'Input Data'!F9</f>
        <v>211566.43471999929</v>
      </c>
      <c r="I9" s="30">
        <f>'Input Data'!G9</f>
        <v>215294.33151681637</v>
      </c>
      <c r="J9" s="30">
        <f>'Input Data'!H9</f>
        <v>217272.99137964565</v>
      </c>
      <c r="K9" s="30">
        <f>'Input Data'!I9</f>
        <v>216253.17122480922</v>
      </c>
      <c r="L9" s="30">
        <f>'Input Data'!J9</f>
        <v>216989.86597305621</v>
      </c>
      <c r="M9" s="30">
        <f>'Input Data'!K9</f>
        <v>216032.12266938417</v>
      </c>
      <c r="N9" s="30">
        <f>'Input Data'!L9</f>
        <v>217686.26391780435</v>
      </c>
      <c r="O9" s="30">
        <f>'Input Data'!M9</f>
        <v>218230.64235266938</v>
      </c>
      <c r="P9" s="30">
        <f>'Input Data'!N9</f>
        <v>217282.24425020628</v>
      </c>
      <c r="Q9" s="31">
        <f>'Input Data'!O9</f>
        <v>215832.16189011658</v>
      </c>
      <c r="R9" s="31">
        <f>'Input Data'!P9</f>
        <v>214429.61002798626</v>
      </c>
      <c r="S9" s="31">
        <f>'Input Data'!Q9</f>
        <v>212992.03966173748</v>
      </c>
      <c r="T9" s="48"/>
    </row>
    <row r="10" spans="1:21" x14ac:dyDescent="0.3">
      <c r="C10" s="25" t="s">
        <v>26</v>
      </c>
      <c r="D10" s="29">
        <f>D9</f>
        <v>192965.75331577176</v>
      </c>
      <c r="E10" s="30">
        <f t="shared" ref="E10:P10" si="0">E9</f>
        <v>195620.98365109513</v>
      </c>
      <c r="F10" s="30">
        <f t="shared" si="0"/>
        <v>201004.22636019983</v>
      </c>
      <c r="G10" s="30">
        <f t="shared" si="0"/>
        <v>206231.79217587705</v>
      </c>
      <c r="H10" s="30">
        <f t="shared" si="0"/>
        <v>211566.43471999929</v>
      </c>
      <c r="I10" s="30">
        <f t="shared" si="0"/>
        <v>215294.33151681637</v>
      </c>
      <c r="J10" s="30">
        <f t="shared" si="0"/>
        <v>217272.99137964565</v>
      </c>
      <c r="K10" s="30">
        <f t="shared" si="0"/>
        <v>216253.17122480922</v>
      </c>
      <c r="L10" s="30">
        <f t="shared" si="0"/>
        <v>216989.86597305621</v>
      </c>
      <c r="M10" s="30">
        <f t="shared" si="0"/>
        <v>216032.12266938417</v>
      </c>
      <c r="N10" s="30">
        <f t="shared" si="0"/>
        <v>217686.26391780435</v>
      </c>
      <c r="O10" s="30">
        <f t="shared" si="0"/>
        <v>218230.64235266938</v>
      </c>
      <c r="P10" s="30">
        <f t="shared" si="0"/>
        <v>217282.24425020628</v>
      </c>
      <c r="Q10" s="31">
        <f>'Input Data'!B269</f>
        <v>216914.36213639655</v>
      </c>
      <c r="R10" s="31">
        <f>'Input Data'!C269</f>
        <v>214909.34757912214</v>
      </c>
      <c r="S10" s="31"/>
      <c r="T10" s="48"/>
    </row>
    <row r="11" spans="1:21" x14ac:dyDescent="0.3">
      <c r="C11" s="3" t="s">
        <v>28</v>
      </c>
      <c r="D11" s="29"/>
      <c r="E11" s="30"/>
      <c r="F11" s="30"/>
      <c r="G11" s="30"/>
      <c r="H11" s="30"/>
      <c r="I11" s="30"/>
      <c r="J11" s="30"/>
      <c r="K11" s="30"/>
      <c r="L11" s="30"/>
      <c r="M11" s="30"/>
      <c r="N11" s="30"/>
      <c r="O11" s="30"/>
      <c r="P11" s="30"/>
      <c r="Q11" s="31">
        <f>Q10-Q9</f>
        <v>1082.2002462799719</v>
      </c>
      <c r="R11" s="31">
        <f>R10-R9</f>
        <v>479.73755113588413</v>
      </c>
      <c r="S11" s="31"/>
      <c r="T11" s="48"/>
    </row>
    <row r="12" spans="1:21" x14ac:dyDescent="0.3">
      <c r="D12" s="49"/>
      <c r="E12" s="50"/>
      <c r="F12" s="50"/>
      <c r="G12" s="50"/>
      <c r="H12" s="50"/>
      <c r="I12" s="50"/>
      <c r="J12" s="50"/>
      <c r="K12" s="50"/>
      <c r="L12" s="50"/>
      <c r="M12" s="50"/>
      <c r="N12" s="50"/>
      <c r="O12" s="50"/>
      <c r="P12" s="51"/>
      <c r="Q12" s="51"/>
      <c r="R12" s="51"/>
    </row>
    <row r="13" spans="1:21" x14ac:dyDescent="0.3">
      <c r="B13" s="23" t="s">
        <v>133</v>
      </c>
      <c r="D13" s="49"/>
      <c r="E13" s="50"/>
      <c r="F13" s="50"/>
      <c r="G13" s="50"/>
      <c r="H13" s="50"/>
      <c r="I13" s="50"/>
      <c r="J13" s="50"/>
      <c r="K13" s="50"/>
      <c r="L13" s="50"/>
      <c r="M13" s="50"/>
      <c r="N13" s="50"/>
      <c r="O13" s="50"/>
      <c r="P13" s="51"/>
      <c r="Q13" s="51"/>
      <c r="R13" s="51"/>
    </row>
    <row r="14" spans="1:21" x14ac:dyDescent="0.3">
      <c r="B14" s="23" t="s">
        <v>113</v>
      </c>
      <c r="T14" s="48"/>
      <c r="U14" s="48"/>
    </row>
    <row r="15" spans="1:21" x14ac:dyDescent="0.3">
      <c r="T15" s="48"/>
      <c r="U15" s="48"/>
    </row>
    <row r="16" spans="1:21" x14ac:dyDescent="0.3">
      <c r="C16" s="3"/>
      <c r="D16" s="36" t="s">
        <v>76</v>
      </c>
      <c r="E16" s="36" t="s">
        <v>77</v>
      </c>
      <c r="F16" s="36" t="s">
        <v>78</v>
      </c>
      <c r="G16" s="36" t="s">
        <v>79</v>
      </c>
      <c r="H16" s="36" t="s">
        <v>80</v>
      </c>
      <c r="I16" s="36" t="s">
        <v>81</v>
      </c>
      <c r="J16" s="36" t="s">
        <v>82</v>
      </c>
      <c r="K16" s="36" t="s">
        <v>83</v>
      </c>
      <c r="L16" s="36" t="s">
        <v>84</v>
      </c>
      <c r="M16" s="36" t="s">
        <v>85</v>
      </c>
      <c r="N16" s="36" t="s">
        <v>86</v>
      </c>
      <c r="O16" s="36" t="s">
        <v>87</v>
      </c>
      <c r="P16" s="36" t="s">
        <v>88</v>
      </c>
      <c r="Q16" s="36" t="s">
        <v>89</v>
      </c>
      <c r="R16" s="36" t="s">
        <v>90</v>
      </c>
      <c r="S16" s="28" t="s">
        <v>165</v>
      </c>
    </row>
    <row r="17" spans="2:19" x14ac:dyDescent="0.3">
      <c r="C17" s="3" t="s">
        <v>106</v>
      </c>
      <c r="D17" s="38"/>
      <c r="E17" s="30">
        <f>E21+E24</f>
        <v>17125.008656321203</v>
      </c>
      <c r="F17" s="30">
        <f t="shared" ref="F17:O18" si="1">F21+F24</f>
        <v>17493.282280815925</v>
      </c>
      <c r="G17" s="30">
        <f t="shared" si="1"/>
        <v>19014.48060568027</v>
      </c>
      <c r="H17" s="30">
        <f t="shared" si="1"/>
        <v>20788.469488309653</v>
      </c>
      <c r="I17" s="30">
        <f t="shared" si="1"/>
        <v>21635.921302885108</v>
      </c>
      <c r="J17" s="30">
        <f t="shared" si="1"/>
        <v>21491.000051049385</v>
      </c>
      <c r="K17" s="30">
        <f t="shared" si="1"/>
        <v>22115.243393468088</v>
      </c>
      <c r="L17" s="30">
        <f t="shared" si="1"/>
        <v>20846.122819802102</v>
      </c>
      <c r="M17" s="30">
        <f t="shared" si="1"/>
        <v>20258.516869411797</v>
      </c>
      <c r="N17" s="30">
        <f t="shared" si="1"/>
        <v>15816.265463967802</v>
      </c>
      <c r="O17" s="30">
        <f t="shared" si="1"/>
        <v>18072.064309572368</v>
      </c>
      <c r="P17" s="30">
        <f t="shared" ref="P17" si="2">P21+P24</f>
        <v>21866.717532010774</v>
      </c>
      <c r="Q17" s="31">
        <f>Q21+Q24</f>
        <v>21251.903751255446</v>
      </c>
      <c r="R17" s="31">
        <f t="shared" ref="R17:S17" si="3">R21+R24</f>
        <v>20476.382770814584</v>
      </c>
      <c r="S17" s="31">
        <f t="shared" si="3"/>
        <v>20076.313193285503</v>
      </c>
    </row>
    <row r="18" spans="2:19" x14ac:dyDescent="0.3">
      <c r="C18" s="3" t="s">
        <v>110</v>
      </c>
      <c r="D18" s="38"/>
      <c r="E18" s="30">
        <f>E22+E25</f>
        <v>17125.008656321203</v>
      </c>
      <c r="F18" s="30">
        <f t="shared" si="1"/>
        <v>17493.282280815925</v>
      </c>
      <c r="G18" s="30">
        <f t="shared" si="1"/>
        <v>19014.48060568027</v>
      </c>
      <c r="H18" s="30">
        <f t="shared" si="1"/>
        <v>20788.469488309653</v>
      </c>
      <c r="I18" s="30">
        <f t="shared" si="1"/>
        <v>21635.921302885108</v>
      </c>
      <c r="J18" s="30">
        <f t="shared" si="1"/>
        <v>21491.000051049385</v>
      </c>
      <c r="K18" s="30">
        <f t="shared" si="1"/>
        <v>22115.243393468088</v>
      </c>
      <c r="L18" s="30">
        <f t="shared" si="1"/>
        <v>20846.122819802102</v>
      </c>
      <c r="M18" s="30">
        <f t="shared" si="1"/>
        <v>20258.516869411797</v>
      </c>
      <c r="N18" s="30">
        <f t="shared" si="1"/>
        <v>15816.265463967802</v>
      </c>
      <c r="O18" s="30">
        <f t="shared" si="1"/>
        <v>18072.064309572368</v>
      </c>
      <c r="P18" s="30">
        <f t="shared" ref="P18" si="4">P22+P25</f>
        <v>21866.717532010774</v>
      </c>
      <c r="Q18" s="31">
        <f>Q22+Q25</f>
        <v>21251.903751255446</v>
      </c>
      <c r="R18" s="31">
        <f t="shared" ref="R18:S18" si="5">R22+R25</f>
        <v>20579.053041470452</v>
      </c>
      <c r="S18" s="31">
        <f t="shared" si="5"/>
        <v>20121.229384318667</v>
      </c>
    </row>
    <row r="19" spans="2:19" x14ac:dyDescent="0.3">
      <c r="C19" s="3" t="s">
        <v>149</v>
      </c>
      <c r="D19" s="38"/>
      <c r="E19" s="39"/>
      <c r="F19" s="39"/>
      <c r="G19" s="39"/>
      <c r="H19" s="39"/>
      <c r="I19" s="39"/>
      <c r="J19" s="39"/>
      <c r="K19" s="39"/>
      <c r="L19" s="39"/>
      <c r="M19" s="39"/>
      <c r="N19" s="39"/>
      <c r="O19" s="39"/>
      <c r="P19" s="39"/>
      <c r="Q19" s="31">
        <f t="shared" ref="Q19" si="6">Q18-Q17</f>
        <v>0</v>
      </c>
      <c r="R19" s="31">
        <f t="shared" ref="R19:S19" si="7">R18-R17</f>
        <v>102.67027065586808</v>
      </c>
      <c r="S19" s="31">
        <f t="shared" si="7"/>
        <v>44.916191033164068</v>
      </c>
    </row>
    <row r="20" spans="2:19" x14ac:dyDescent="0.3">
      <c r="C20" s="25" t="s">
        <v>24</v>
      </c>
      <c r="D20" s="29"/>
      <c r="E20" s="45">
        <f>'Input Data'!B35</f>
        <v>5.6693103924509769E-2</v>
      </c>
      <c r="F20" s="45">
        <f>'Input Data'!C35</f>
        <v>5.76426457937615E-2</v>
      </c>
      <c r="G20" s="45">
        <f>'Input Data'!D35</f>
        <v>6.4295025042318155E-2</v>
      </c>
      <c r="H20" s="45">
        <f>'Input Data'!E35</f>
        <v>7.1065477698233237E-2</v>
      </c>
      <c r="I20" s="45">
        <f>'Input Data'!F35</f>
        <v>7.6856690465165037E-2</v>
      </c>
      <c r="J20" s="45">
        <f>'Input Data'!G35</f>
        <v>7.7314752522250341E-2</v>
      </c>
      <c r="K20" s="45">
        <f>'Input Data'!H35</f>
        <v>8.1086936051291358E-2</v>
      </c>
      <c r="L20" s="45">
        <f>'Input Data'!I35</f>
        <v>7.8104116149596364E-2</v>
      </c>
      <c r="M20" s="45">
        <f>'Input Data'!J35</f>
        <v>7.6409087655869012E-2</v>
      </c>
      <c r="N20" s="45">
        <f>'Input Data'!K35</f>
        <v>5.8398865748490347E-2</v>
      </c>
      <c r="O20" s="45">
        <f>'Input Data'!L35</f>
        <v>6.6207958030586378E-2</v>
      </c>
      <c r="P20" s="45">
        <f>'Input Data'!M35</f>
        <v>8.2204868201275705E-2</v>
      </c>
      <c r="Q20" s="46">
        <f>'Input Data'!N35</f>
        <v>7.9382043807230504E-2</v>
      </c>
      <c r="R20" s="46">
        <f>'Input Data'!O35</f>
        <v>7.6622195948662819E-2</v>
      </c>
      <c r="S20" s="46">
        <f>'Input Data'!P35</f>
        <v>7.5376090298052006E-2</v>
      </c>
    </row>
    <row r="21" spans="2:19" x14ac:dyDescent="0.3">
      <c r="C21" s="3" t="s">
        <v>150</v>
      </c>
      <c r="D21" s="38"/>
      <c r="E21" s="30">
        <f>E$20*D9</f>
        <v>10939.827506602363</v>
      </c>
      <c r="F21" s="30">
        <f t="shared" ref="F21:O21" si="8">F20*E9</f>
        <v>11276.111070427285</v>
      </c>
      <c r="G21" s="30">
        <f t="shared" si="8"/>
        <v>12923.571767440835</v>
      </c>
      <c r="H21" s="30">
        <f t="shared" si="8"/>
        <v>14655.960827541463</v>
      </c>
      <c r="I21" s="30">
        <f t="shared" si="8"/>
        <v>16260.295986093532</v>
      </c>
      <c r="J21" s="30">
        <f t="shared" si="8"/>
        <v>16645.42796066598</v>
      </c>
      <c r="K21" s="30">
        <f t="shared" si="8"/>
        <v>17618.001157674105</v>
      </c>
      <c r="L21" s="30">
        <f t="shared" si="8"/>
        <v>16890.26280306105</v>
      </c>
      <c r="M21" s="30">
        <f t="shared" si="8"/>
        <v>16579.997689570522</v>
      </c>
      <c r="N21" s="30">
        <f t="shared" si="8"/>
        <v>12616.030929130764</v>
      </c>
      <c r="O21" s="30">
        <f t="shared" si="8"/>
        <v>14412.56302530514</v>
      </c>
      <c r="P21" s="30">
        <f t="shared" ref="P21" si="9">P20*O9</f>
        <v>17939.621192080922</v>
      </c>
      <c r="Q21" s="31">
        <f>Q20*P9</f>
        <v>17248.308631603231</v>
      </c>
      <c r="R21" s="31">
        <f t="shared" ref="R21" si="10">R20*Q9</f>
        <v>16537.534200368027</v>
      </c>
      <c r="S21" s="31">
        <f t="shared" ref="S21" si="11">S20*R9</f>
        <v>16162.86564804557</v>
      </c>
    </row>
    <row r="22" spans="2:19" x14ac:dyDescent="0.3">
      <c r="C22" s="3" t="s">
        <v>151</v>
      </c>
      <c r="D22" s="38"/>
      <c r="E22" s="30">
        <f>E$20*D10</f>
        <v>10939.827506602363</v>
      </c>
      <c r="F22" s="30">
        <f t="shared" ref="F22:N22" si="12">F$20*E10</f>
        <v>11276.111070427285</v>
      </c>
      <c r="G22" s="30">
        <f t="shared" si="12"/>
        <v>12923.571767440835</v>
      </c>
      <c r="H22" s="30">
        <f t="shared" si="12"/>
        <v>14655.960827541463</v>
      </c>
      <c r="I22" s="30">
        <f t="shared" si="12"/>
        <v>16260.295986093532</v>
      </c>
      <c r="J22" s="30">
        <f t="shared" si="12"/>
        <v>16645.42796066598</v>
      </c>
      <c r="K22" s="30">
        <f t="shared" si="12"/>
        <v>17618.001157674105</v>
      </c>
      <c r="L22" s="30">
        <f t="shared" si="12"/>
        <v>16890.26280306105</v>
      </c>
      <c r="M22" s="30">
        <f t="shared" si="12"/>
        <v>16579.997689570522</v>
      </c>
      <c r="N22" s="30">
        <f t="shared" si="12"/>
        <v>12616.030929130764</v>
      </c>
      <c r="O22" s="30">
        <f t="shared" ref="O22" si="13">O$20*N10</f>
        <v>14412.56302530514</v>
      </c>
      <c r="P22" s="30">
        <f t="shared" ref="P22" si="14">P$20*O10</f>
        <v>17939.621192080922</v>
      </c>
      <c r="Q22" s="31">
        <f>Q$20*P10</f>
        <v>17248.308631603231</v>
      </c>
      <c r="R22" s="31">
        <f t="shared" ref="R22:S22" si="15">R$20*Q10</f>
        <v>16620.454759694185</v>
      </c>
      <c r="S22" s="31">
        <f t="shared" si="15"/>
        <v>16199.026389019355</v>
      </c>
    </row>
    <row r="23" spans="2:19" x14ac:dyDescent="0.3">
      <c r="C23" s="25" t="s">
        <v>29</v>
      </c>
      <c r="D23" s="29"/>
      <c r="E23" s="45">
        <f>'Input Data'!B60</f>
        <v>3.2053258381021243E-2</v>
      </c>
      <c r="F23" s="45">
        <f>'Input Data'!C60</f>
        <v>3.1781719396102408E-2</v>
      </c>
      <c r="G23" s="45">
        <f>'Input Data'!D60</f>
        <v>3.0302391887643793E-2</v>
      </c>
      <c r="H23" s="45">
        <f>'Input Data'!E60</f>
        <v>2.9736000429741258E-2</v>
      </c>
      <c r="I23" s="45">
        <f>'Input Data'!F60</f>
        <v>2.5408686987168014E-2</v>
      </c>
      <c r="J23" s="45">
        <f>'Input Data'!G60</f>
        <v>2.2506733253239052E-2</v>
      </c>
      <c r="K23" s="45">
        <f>'Input Data'!H60</f>
        <v>2.069857927226609E-2</v>
      </c>
      <c r="L23" s="45">
        <f>'Input Data'!I60</f>
        <v>1.8292726041130178E-2</v>
      </c>
      <c r="M23" s="45">
        <f>'Input Data'!J60</f>
        <v>1.6952492980930444E-2</v>
      </c>
      <c r="N23" s="45">
        <f>'Input Data'!K60</f>
        <v>1.4813697589476916E-2</v>
      </c>
      <c r="O23" s="45">
        <f>'Input Data'!L60</f>
        <v>1.6810896647337432E-2</v>
      </c>
      <c r="P23" s="45">
        <f>'Input Data'!M60</f>
        <v>1.7995164645959794E-2</v>
      </c>
      <c r="Q23" s="46">
        <f>'Input Data'!N60</f>
        <v>1.8425781330949288E-2</v>
      </c>
      <c r="R23" s="46">
        <f>'Input Data'!O60</f>
        <v>1.8249590496396389E-2</v>
      </c>
      <c r="S23" s="46">
        <f>'Input Data'!P60</f>
        <v>1.8250499754810769E-2</v>
      </c>
    </row>
    <row r="24" spans="2:19" x14ac:dyDescent="0.3">
      <c r="C24" s="3" t="s">
        <v>152</v>
      </c>
      <c r="D24" s="38"/>
      <c r="E24" s="30">
        <f>E$23*D9</f>
        <v>6185.1811497188392</v>
      </c>
      <c r="F24" s="30">
        <f t="shared" ref="F24:O24" si="16">F23*E9</f>
        <v>6217.1712103886421</v>
      </c>
      <c r="G24" s="30">
        <f t="shared" si="16"/>
        <v>6090.9088382394357</v>
      </c>
      <c r="H24" s="30">
        <f t="shared" si="16"/>
        <v>6132.5086607681897</v>
      </c>
      <c r="I24" s="30">
        <f t="shared" si="16"/>
        <v>5375.6253167915775</v>
      </c>
      <c r="J24" s="30">
        <f t="shared" si="16"/>
        <v>4845.5720903834035</v>
      </c>
      <c r="K24" s="30">
        <f t="shared" si="16"/>
        <v>4497.2422357939822</v>
      </c>
      <c r="L24" s="30">
        <f t="shared" si="16"/>
        <v>3955.8600167410509</v>
      </c>
      <c r="M24" s="30">
        <f t="shared" si="16"/>
        <v>3678.5191798412729</v>
      </c>
      <c r="N24" s="30">
        <f t="shared" si="16"/>
        <v>3200.2345348370377</v>
      </c>
      <c r="O24" s="30">
        <f t="shared" si="16"/>
        <v>3659.5012842672286</v>
      </c>
      <c r="P24" s="30">
        <f t="shared" ref="P24" si="17">P23*O9</f>
        <v>3927.0963399298521</v>
      </c>
      <c r="Q24" s="31">
        <f t="shared" ref="Q24" si="18">Q23*P9</f>
        <v>4003.5951196522142</v>
      </c>
      <c r="R24" s="31">
        <f t="shared" ref="R24" si="19">R23*Q9</f>
        <v>3938.8485704465584</v>
      </c>
      <c r="S24" s="31">
        <f t="shared" ref="S24" si="20">S23*R9</f>
        <v>3913.447545239932</v>
      </c>
    </row>
    <row r="25" spans="2:19" x14ac:dyDescent="0.3">
      <c r="C25" s="3" t="s">
        <v>153</v>
      </c>
      <c r="D25" s="38"/>
      <c r="E25" s="30">
        <f>E$23*D10</f>
        <v>6185.1811497188392</v>
      </c>
      <c r="F25" s="30">
        <f t="shared" ref="F25:N25" si="21">F$23*E10</f>
        <v>6217.1712103886421</v>
      </c>
      <c r="G25" s="30">
        <f t="shared" si="21"/>
        <v>6090.9088382394357</v>
      </c>
      <c r="H25" s="30">
        <f t="shared" si="21"/>
        <v>6132.5086607681897</v>
      </c>
      <c r="I25" s="30">
        <f t="shared" si="21"/>
        <v>5375.6253167915775</v>
      </c>
      <c r="J25" s="30">
        <f t="shared" si="21"/>
        <v>4845.5720903834035</v>
      </c>
      <c r="K25" s="30">
        <f t="shared" si="21"/>
        <v>4497.2422357939822</v>
      </c>
      <c r="L25" s="30">
        <f t="shared" si="21"/>
        <v>3955.8600167410509</v>
      </c>
      <c r="M25" s="30">
        <f t="shared" si="21"/>
        <v>3678.5191798412729</v>
      </c>
      <c r="N25" s="30">
        <f t="shared" si="21"/>
        <v>3200.2345348370377</v>
      </c>
      <c r="O25" s="30">
        <f t="shared" ref="O25" si="22">O$23*N10</f>
        <v>3659.5012842672286</v>
      </c>
      <c r="P25" s="30">
        <f t="shared" ref="P25:Q25" si="23">P$23*O10</f>
        <v>3927.0963399298521</v>
      </c>
      <c r="Q25" s="31">
        <f t="shared" si="23"/>
        <v>4003.5951196522142</v>
      </c>
      <c r="R25" s="31">
        <f t="shared" ref="R25:S25" si="24">R$23*Q10</f>
        <v>3958.598281776267</v>
      </c>
      <c r="S25" s="31">
        <f t="shared" si="24"/>
        <v>3922.2029952993112</v>
      </c>
    </row>
    <row r="26" spans="2:19" x14ac:dyDescent="0.3">
      <c r="D26" s="49"/>
      <c r="E26" s="50"/>
      <c r="F26" s="50"/>
      <c r="G26" s="50"/>
      <c r="H26" s="50"/>
      <c r="I26" s="50"/>
      <c r="J26" s="50"/>
      <c r="K26" s="50"/>
      <c r="L26" s="50"/>
      <c r="M26" s="50"/>
      <c r="N26" s="50"/>
      <c r="O26" s="50"/>
      <c r="P26" s="50"/>
      <c r="Q26" s="50"/>
      <c r="R26" s="50"/>
    </row>
    <row r="27" spans="2:19" x14ac:dyDescent="0.3">
      <c r="B27" s="23" t="s">
        <v>164</v>
      </c>
      <c r="D27" s="49"/>
      <c r="E27" s="50"/>
      <c r="F27" s="50"/>
      <c r="G27" s="50"/>
      <c r="H27" s="50"/>
      <c r="I27" s="50"/>
      <c r="J27" s="50"/>
      <c r="K27" s="50"/>
      <c r="L27" s="50"/>
      <c r="M27" s="50"/>
      <c r="N27" s="50"/>
      <c r="O27" s="50"/>
      <c r="P27" s="50"/>
      <c r="Q27" s="50"/>
      <c r="R27" s="50"/>
    </row>
    <row r="28" spans="2:19" x14ac:dyDescent="0.3">
      <c r="D28" s="49"/>
      <c r="E28" s="50"/>
      <c r="F28" s="50"/>
      <c r="G28" s="50"/>
      <c r="H28" s="50"/>
      <c r="I28" s="50"/>
      <c r="J28" s="50"/>
      <c r="K28" s="50"/>
      <c r="L28" s="50"/>
      <c r="M28" s="50"/>
      <c r="N28" s="50"/>
      <c r="O28" s="50"/>
      <c r="P28" s="50"/>
      <c r="Q28" s="50"/>
      <c r="R28" s="50"/>
      <c r="S28" s="50"/>
    </row>
    <row r="29" spans="2:19" x14ac:dyDescent="0.3">
      <c r="C29" s="3"/>
      <c r="D29" s="36" t="s">
        <v>76</v>
      </c>
      <c r="E29" s="36" t="s">
        <v>77</v>
      </c>
      <c r="F29" s="36" t="s">
        <v>78</v>
      </c>
      <c r="G29" s="36" t="s">
        <v>79</v>
      </c>
      <c r="H29" s="36" t="s">
        <v>80</v>
      </c>
      <c r="I29" s="36" t="s">
        <v>81</v>
      </c>
      <c r="J29" s="36" t="s">
        <v>82</v>
      </c>
      <c r="K29" s="36" t="s">
        <v>83</v>
      </c>
      <c r="L29" s="36" t="s">
        <v>84</v>
      </c>
      <c r="M29" s="36" t="s">
        <v>85</v>
      </c>
      <c r="N29" s="36" t="s">
        <v>86</v>
      </c>
      <c r="O29" s="36" t="s">
        <v>87</v>
      </c>
      <c r="P29" s="36" t="s">
        <v>88</v>
      </c>
      <c r="Q29" s="36" t="s">
        <v>89</v>
      </c>
      <c r="R29" s="36" t="s">
        <v>90</v>
      </c>
      <c r="S29" s="28" t="s">
        <v>165</v>
      </c>
    </row>
    <row r="30" spans="2:19" x14ac:dyDescent="0.3">
      <c r="C30" s="3" t="s">
        <v>107</v>
      </c>
      <c r="D30" s="29"/>
      <c r="E30" s="30">
        <f>'Input Data'!B293</f>
        <v>20759.008113510201</v>
      </c>
      <c r="F30" s="30">
        <f>'Input Data'!C293</f>
        <v>24204.46844852528</v>
      </c>
      <c r="G30" s="30">
        <f>'Input Data'!D293</f>
        <v>25436.101658095555</v>
      </c>
      <c r="H30" s="30">
        <f>'Input Data'!E293</f>
        <v>27575.390533391947</v>
      </c>
      <c r="I30" s="30">
        <f>'Input Data'!F293</f>
        <v>26993.877344405893</v>
      </c>
      <c r="J30" s="30">
        <f>'Input Data'!G293</f>
        <v>25371.165068272552</v>
      </c>
      <c r="K30" s="30">
        <f>'Input Data'!H293</f>
        <v>23520.736702980732</v>
      </c>
      <c r="L30" s="30">
        <f>'Input Data'!I293</f>
        <v>22966.219548809349</v>
      </c>
      <c r="M30" s="30">
        <f>'Input Data'!J293</f>
        <v>21223.204610621517</v>
      </c>
      <c r="N30" s="30">
        <f>'Input Data'!K293</f>
        <v>18767.884990286602</v>
      </c>
      <c r="O30" s="30">
        <f>'Input Data'!L293</f>
        <v>19789.281611105842</v>
      </c>
      <c r="P30" s="30">
        <f>'Input Data'!M293</f>
        <v>22269.124156503509</v>
      </c>
      <c r="Q30" s="31">
        <f t="shared" ref="Q30:R30" si="25">Q9*($D$6+1)-P9+Q17</f>
        <v>21429.582215329687</v>
      </c>
      <c r="R30" s="31">
        <f t="shared" si="25"/>
        <v>20691.013981344266</v>
      </c>
      <c r="S30" s="31">
        <f>S9*($D$6+1)-R9+S17</f>
        <v>20245.0840459912</v>
      </c>
    </row>
    <row r="31" spans="2:19" x14ac:dyDescent="0.3">
      <c r="C31" s="3" t="s">
        <v>111</v>
      </c>
      <c r="D31" s="29"/>
      <c r="E31" s="30">
        <f>'Input Data'!B293</f>
        <v>20759.008113510201</v>
      </c>
      <c r="F31" s="30">
        <f>'Input Data'!C293</f>
        <v>24204.46844852528</v>
      </c>
      <c r="G31" s="30">
        <f>'Input Data'!D293</f>
        <v>25436.101658095555</v>
      </c>
      <c r="H31" s="30">
        <f>'Input Data'!E293</f>
        <v>27575.390533391947</v>
      </c>
      <c r="I31" s="30">
        <f>'Input Data'!F293</f>
        <v>26993.877344405893</v>
      </c>
      <c r="J31" s="30">
        <f>'Input Data'!G293</f>
        <v>25371.165068272552</v>
      </c>
      <c r="K31" s="30">
        <f>'Input Data'!H293</f>
        <v>23520.736702980732</v>
      </c>
      <c r="L31" s="30">
        <f>'Input Data'!I293</f>
        <v>22966.219548809349</v>
      </c>
      <c r="M31" s="30">
        <f>'Input Data'!J293</f>
        <v>21223.204610621517</v>
      </c>
      <c r="N31" s="30">
        <f>'Input Data'!K293</f>
        <v>18767.884990286602</v>
      </c>
      <c r="O31" s="30">
        <f>'Input Data'!L293</f>
        <v>19789.281611105842</v>
      </c>
      <c r="P31" s="30">
        <f>'Input Data'!M293</f>
        <v>22269.124156503509</v>
      </c>
      <c r="Q31" s="31">
        <f t="shared" ref="Q31:R31" si="26">Q9*($D$6+1)-P10+Q18</f>
        <v>21429.582215329687</v>
      </c>
      <c r="R31" s="31">
        <f t="shared" si="26"/>
        <v>19711.484005720162</v>
      </c>
      <c r="S31" s="31">
        <f t="shared" ref="S31" si="27">S9*($D$6+1)-R10+S18</f>
        <v>19810.26268588848</v>
      </c>
    </row>
    <row r="33" spans="2:20" x14ac:dyDescent="0.3">
      <c r="B33" s="23" t="s">
        <v>154</v>
      </c>
    </row>
    <row r="35" spans="2:20" x14ac:dyDescent="0.3">
      <c r="C35" s="38"/>
      <c r="D35" s="29" t="s">
        <v>76</v>
      </c>
      <c r="E35" s="30" t="s">
        <v>77</v>
      </c>
      <c r="F35" s="30" t="s">
        <v>78</v>
      </c>
      <c r="G35" s="30" t="s">
        <v>79</v>
      </c>
      <c r="H35" s="30" t="s">
        <v>80</v>
      </c>
      <c r="I35" s="30" t="s">
        <v>81</v>
      </c>
      <c r="J35" s="30" t="s">
        <v>82</v>
      </c>
      <c r="K35" s="30" t="s">
        <v>83</v>
      </c>
      <c r="L35" s="30" t="s">
        <v>84</v>
      </c>
      <c r="M35" s="30" t="s">
        <v>85</v>
      </c>
      <c r="N35" s="30" t="s">
        <v>86</v>
      </c>
      <c r="O35" s="30" t="s">
        <v>87</v>
      </c>
      <c r="P35" s="36" t="s">
        <v>88</v>
      </c>
      <c r="Q35" s="36" t="s">
        <v>89</v>
      </c>
      <c r="R35" s="36" t="s">
        <v>90</v>
      </c>
      <c r="S35" s="28" t="s">
        <v>165</v>
      </c>
    </row>
    <row r="36" spans="2:20" x14ac:dyDescent="0.3">
      <c r="C36" s="3" t="s">
        <v>107</v>
      </c>
      <c r="D36" s="38"/>
      <c r="E36" s="30">
        <f t="shared" ref="E36:N36" si="28">E30</f>
        <v>20759.008113510201</v>
      </c>
      <c r="F36" s="30">
        <f t="shared" si="28"/>
        <v>24204.46844852528</v>
      </c>
      <c r="G36" s="30">
        <f t="shared" si="28"/>
        <v>25436.101658095555</v>
      </c>
      <c r="H36" s="30">
        <f t="shared" si="28"/>
        <v>27575.390533391947</v>
      </c>
      <c r="I36" s="30">
        <f t="shared" si="28"/>
        <v>26993.877344405893</v>
      </c>
      <c r="J36" s="30">
        <f t="shared" si="28"/>
        <v>25371.165068272552</v>
      </c>
      <c r="K36" s="30">
        <f t="shared" si="28"/>
        <v>23520.736702980732</v>
      </c>
      <c r="L36" s="30">
        <f t="shared" si="28"/>
        <v>22966.219548809349</v>
      </c>
      <c r="M36" s="30">
        <f t="shared" si="28"/>
        <v>21223.204610621517</v>
      </c>
      <c r="N36" s="30">
        <f t="shared" si="28"/>
        <v>18767.884990286602</v>
      </c>
      <c r="O36" s="30">
        <f t="shared" ref="O36:Q36" si="29">O30</f>
        <v>19789.281611105842</v>
      </c>
      <c r="P36" s="30">
        <f t="shared" si="29"/>
        <v>22269.124156503509</v>
      </c>
      <c r="Q36" s="31">
        <f t="shared" si="29"/>
        <v>21429.582215329687</v>
      </c>
      <c r="R36" s="31">
        <f t="shared" ref="R36:S36" si="30">R30</f>
        <v>20691.013981344266</v>
      </c>
      <c r="S36" s="31">
        <f t="shared" si="30"/>
        <v>20245.0840459912</v>
      </c>
    </row>
    <row r="37" spans="2:20" x14ac:dyDescent="0.3">
      <c r="C37" s="3" t="s">
        <v>111</v>
      </c>
      <c r="D37" s="38"/>
      <c r="E37" s="30">
        <f t="shared" ref="E37:N37" si="31">E31</f>
        <v>20759.008113510201</v>
      </c>
      <c r="F37" s="30">
        <f t="shared" si="31"/>
        <v>24204.46844852528</v>
      </c>
      <c r="G37" s="30">
        <f t="shared" si="31"/>
        <v>25436.101658095555</v>
      </c>
      <c r="H37" s="30">
        <f t="shared" si="31"/>
        <v>27575.390533391947</v>
      </c>
      <c r="I37" s="30">
        <f t="shared" si="31"/>
        <v>26993.877344405893</v>
      </c>
      <c r="J37" s="30">
        <f t="shared" si="31"/>
        <v>25371.165068272552</v>
      </c>
      <c r="K37" s="30">
        <f t="shared" si="31"/>
        <v>23520.736702980732</v>
      </c>
      <c r="L37" s="30">
        <f t="shared" si="31"/>
        <v>22966.219548809349</v>
      </c>
      <c r="M37" s="30">
        <f t="shared" si="31"/>
        <v>21223.204610621517</v>
      </c>
      <c r="N37" s="30">
        <f t="shared" si="31"/>
        <v>18767.884990286602</v>
      </c>
      <c r="O37" s="30">
        <f t="shared" ref="O37:Q37" si="32">O31</f>
        <v>19789.281611105842</v>
      </c>
      <c r="P37" s="30">
        <f t="shared" si="32"/>
        <v>22269.124156503509</v>
      </c>
      <c r="Q37" s="31">
        <f t="shared" si="32"/>
        <v>21429.582215329687</v>
      </c>
      <c r="R37" s="31">
        <f t="shared" ref="R37:S37" si="33">R31</f>
        <v>19711.484005720162</v>
      </c>
      <c r="S37" s="31">
        <f t="shared" si="33"/>
        <v>19810.26268588848</v>
      </c>
    </row>
    <row r="38" spans="2:20" x14ac:dyDescent="0.3">
      <c r="C38" s="3" t="s">
        <v>25</v>
      </c>
      <c r="D38" s="38"/>
      <c r="E38" s="30">
        <f>'Input Data'!B91</f>
        <v>7152.8373276087841</v>
      </c>
      <c r="F38" s="30">
        <f>'Input Data'!C91</f>
        <v>7545.6110986037229</v>
      </c>
      <c r="G38" s="30">
        <f>'Input Data'!D91</f>
        <v>7630.0326478839688</v>
      </c>
      <c r="H38" s="30">
        <f>'Input Data'!E91</f>
        <v>8513.0922157965197</v>
      </c>
      <c r="I38" s="30">
        <f>'Input Data'!F91</f>
        <v>7998.5645214478609</v>
      </c>
      <c r="J38" s="30">
        <f>'Input Data'!G91</f>
        <v>8335.9120744497268</v>
      </c>
      <c r="K38" s="30">
        <f>'Input Data'!H91</f>
        <v>8337.6814243779863</v>
      </c>
      <c r="L38" s="30">
        <f>'Input Data'!I91</f>
        <v>8100.9785542221289</v>
      </c>
      <c r="M38" s="30">
        <f>'Input Data'!J91</f>
        <v>7671.2877220303608</v>
      </c>
      <c r="N38" s="30">
        <f>'Input Data'!K91</f>
        <v>7549.5865717447487</v>
      </c>
      <c r="O38" s="30">
        <f>'Input Data'!L91</f>
        <v>7015.6241928293512</v>
      </c>
      <c r="P38" s="30">
        <f>'Input Data'!M91</f>
        <v>7888.8952073815371</v>
      </c>
      <c r="Q38" s="31">
        <f>'Input Data'!N91</f>
        <v>8072.4466504411521</v>
      </c>
      <c r="R38" s="31">
        <f>'Input Data'!O91</f>
        <v>8037.8443603623318</v>
      </c>
      <c r="S38" s="31">
        <f>'Input Data'!P91</f>
        <v>8038.0229305103821</v>
      </c>
    </row>
    <row r="39" spans="2:20" x14ac:dyDescent="0.3">
      <c r="C39" s="3" t="s">
        <v>30</v>
      </c>
      <c r="D39" s="38"/>
      <c r="E39" s="30">
        <f>'Input Data'!B117</f>
        <v>4264.7716414826564</v>
      </c>
      <c r="F39" s="30">
        <f>'Input Data'!C117</f>
        <v>4704.7247533646496</v>
      </c>
      <c r="G39" s="30">
        <f>'Input Data'!D117</f>
        <v>4653.7950259506961</v>
      </c>
      <c r="H39" s="30">
        <f>'Input Data'!E117</f>
        <v>4700.6785360566182</v>
      </c>
      <c r="I39" s="30">
        <f>'Input Data'!F117</f>
        <v>3966.3384788768935</v>
      </c>
      <c r="J39" s="30">
        <f>'Input Data'!G117</f>
        <v>3731.159496002268</v>
      </c>
      <c r="K39" s="30">
        <f>'Input Data'!H117</f>
        <v>3299.8126297177523</v>
      </c>
      <c r="L39" s="30">
        <f>'Input Data'!I117</f>
        <v>2918.2908860904181</v>
      </c>
      <c r="M39" s="30">
        <f>'Input Data'!J117</f>
        <v>2652.2492739424315</v>
      </c>
      <c r="N39" s="30">
        <f>'Input Data'!K117</f>
        <v>2544.8892929106196</v>
      </c>
      <c r="O39" s="30">
        <f>'Input Data'!L117</f>
        <v>3440.6690422561251</v>
      </c>
      <c r="P39" s="30">
        <f>'Input Data'!M117</f>
        <v>4425.2078693662515</v>
      </c>
      <c r="Q39" s="31">
        <f>'Input Data'!N117</f>
        <v>4254.8677700939588</v>
      </c>
      <c r="R39" s="31">
        <f>'Input Data'!O117</f>
        <v>2841.9204051397583</v>
      </c>
      <c r="S39" s="31">
        <f>'Input Data'!P117</f>
        <v>2663.5767514609524</v>
      </c>
    </row>
    <row r="40" spans="2:20" x14ac:dyDescent="0.3">
      <c r="C40" s="3" t="s">
        <v>108</v>
      </c>
      <c r="D40" s="38"/>
      <c r="E40" s="30">
        <f>E36-E$38-E$39</f>
        <v>9341.3991444187595</v>
      </c>
      <c r="F40" s="30">
        <f t="shared" ref="F40:N40" si="34">F36-F$38-F$39</f>
        <v>11954.132596556907</v>
      </c>
      <c r="G40" s="30">
        <f t="shared" si="34"/>
        <v>13152.273984260888</v>
      </c>
      <c r="H40" s="30">
        <f t="shared" si="34"/>
        <v>14361.619781538811</v>
      </c>
      <c r="I40" s="30">
        <f t="shared" si="34"/>
        <v>15028.97434408114</v>
      </c>
      <c r="J40" s="30">
        <f t="shared" si="34"/>
        <v>13304.093497820557</v>
      </c>
      <c r="K40" s="30">
        <f t="shared" si="34"/>
        <v>11883.242648884992</v>
      </c>
      <c r="L40" s="30">
        <f t="shared" si="34"/>
        <v>11946.950108496803</v>
      </c>
      <c r="M40" s="30">
        <f t="shared" si="34"/>
        <v>10899.667614648726</v>
      </c>
      <c r="N40" s="30">
        <f t="shared" si="34"/>
        <v>8673.4091256312349</v>
      </c>
      <c r="O40" s="30">
        <f t="shared" ref="O40:Q40" si="35">O36-O$38-O$39</f>
        <v>9332.9883760203666</v>
      </c>
      <c r="P40" s="30">
        <f t="shared" si="35"/>
        <v>9955.0210797557193</v>
      </c>
      <c r="Q40" s="31">
        <f t="shared" si="35"/>
        <v>9102.2677947945758</v>
      </c>
      <c r="R40" s="31">
        <f t="shared" ref="R40:S40" si="36">R36-R$38-R$39</f>
        <v>9811.2492158421774</v>
      </c>
      <c r="S40" s="31">
        <f t="shared" si="36"/>
        <v>9543.4843640198651</v>
      </c>
    </row>
    <row r="41" spans="2:20" x14ac:dyDescent="0.3">
      <c r="C41" s="3" t="s">
        <v>112</v>
      </c>
      <c r="D41" s="38"/>
      <c r="E41" s="30">
        <f>E37-E$38-E$39</f>
        <v>9341.3991444187595</v>
      </c>
      <c r="F41" s="30">
        <f t="shared" ref="F41:N41" si="37">F37-F$38-F$39</f>
        <v>11954.132596556907</v>
      </c>
      <c r="G41" s="30">
        <f t="shared" si="37"/>
        <v>13152.273984260888</v>
      </c>
      <c r="H41" s="30">
        <f t="shared" si="37"/>
        <v>14361.619781538811</v>
      </c>
      <c r="I41" s="30">
        <f t="shared" si="37"/>
        <v>15028.97434408114</v>
      </c>
      <c r="J41" s="30">
        <f t="shared" si="37"/>
        <v>13304.093497820557</v>
      </c>
      <c r="K41" s="30">
        <f t="shared" si="37"/>
        <v>11883.242648884992</v>
      </c>
      <c r="L41" s="30">
        <f t="shared" si="37"/>
        <v>11946.950108496803</v>
      </c>
      <c r="M41" s="30">
        <f t="shared" si="37"/>
        <v>10899.667614648726</v>
      </c>
      <c r="N41" s="30">
        <f t="shared" si="37"/>
        <v>8673.4091256312349</v>
      </c>
      <c r="O41" s="30">
        <f t="shared" ref="O41:Q41" si="38">O37-O$38-O$39</f>
        <v>9332.9883760203666</v>
      </c>
      <c r="P41" s="30">
        <f t="shared" si="38"/>
        <v>9955.0210797557193</v>
      </c>
      <c r="Q41" s="31">
        <f t="shared" si="38"/>
        <v>9102.2677947945758</v>
      </c>
      <c r="R41" s="31">
        <f t="shared" ref="R41:S41" si="39">R37-R$38-R$39</f>
        <v>8831.7192402180735</v>
      </c>
      <c r="S41" s="31">
        <f t="shared" si="39"/>
        <v>9108.663003917145</v>
      </c>
    </row>
    <row r="42" spans="2:20" x14ac:dyDescent="0.3">
      <c r="D42" s="49"/>
      <c r="E42" s="53"/>
      <c r="F42" s="53"/>
      <c r="G42" s="53"/>
      <c r="H42" s="53"/>
      <c r="I42" s="53"/>
      <c r="J42" s="53"/>
      <c r="K42" s="53"/>
      <c r="L42" s="53"/>
      <c r="M42" s="53"/>
      <c r="N42" s="53"/>
      <c r="O42" s="53"/>
      <c r="P42" s="53"/>
      <c r="Q42" s="41"/>
      <c r="R42" s="41"/>
      <c r="S42" s="41"/>
      <c r="T42" s="49"/>
    </row>
    <row r="43" spans="2:20" x14ac:dyDescent="0.3">
      <c r="B43" s="23" t="s">
        <v>159</v>
      </c>
      <c r="D43" s="49"/>
      <c r="E43" s="53"/>
      <c r="F43" s="53"/>
      <c r="G43" s="53"/>
      <c r="H43" s="53"/>
      <c r="I43" s="53"/>
      <c r="J43" s="53"/>
      <c r="K43" s="53"/>
      <c r="L43" s="53"/>
      <c r="M43" s="53"/>
      <c r="N43" s="53"/>
      <c r="O43" s="53"/>
      <c r="P43" s="53"/>
      <c r="Q43" s="41"/>
      <c r="R43" s="41"/>
      <c r="S43" s="41"/>
      <c r="T43" s="49"/>
    </row>
    <row r="44" spans="2:20" x14ac:dyDescent="0.3">
      <c r="D44" s="49"/>
      <c r="E44" s="53"/>
      <c r="F44" s="53"/>
      <c r="G44" s="53"/>
      <c r="H44" s="53"/>
      <c r="I44" s="53"/>
      <c r="J44" s="53"/>
      <c r="K44" s="53"/>
      <c r="L44" s="53"/>
      <c r="M44" s="53"/>
      <c r="N44" s="53"/>
      <c r="O44" s="53"/>
      <c r="P44" s="53"/>
      <c r="Q44" s="41"/>
      <c r="R44" s="41"/>
      <c r="S44" s="41"/>
      <c r="T44" s="49"/>
    </row>
    <row r="45" spans="2:20" x14ac:dyDescent="0.3">
      <c r="C45" s="3" t="s">
        <v>99</v>
      </c>
      <c r="D45" s="28">
        <f>'Input Data'!B214</f>
        <v>160.32856008858653</v>
      </c>
      <c r="E45" s="53"/>
      <c r="F45" s="53"/>
      <c r="G45" s="53"/>
      <c r="H45" s="53"/>
      <c r="I45" s="53"/>
      <c r="J45" s="53"/>
      <c r="K45" s="53"/>
      <c r="L45" s="53"/>
      <c r="M45" s="53"/>
      <c r="N45" s="53"/>
      <c r="O45" s="53"/>
      <c r="P45" s="53"/>
      <c r="Q45" s="41"/>
      <c r="R45" s="41"/>
      <c r="S45" s="41"/>
      <c r="T45" s="49"/>
    </row>
    <row r="46" spans="2:20" x14ac:dyDescent="0.3">
      <c r="D46" s="49"/>
      <c r="E46" s="53"/>
      <c r="F46" s="53"/>
      <c r="G46" s="53"/>
      <c r="H46" s="53"/>
      <c r="I46" s="53"/>
      <c r="J46" s="53"/>
      <c r="K46" s="53"/>
      <c r="L46" s="53"/>
      <c r="M46" s="53"/>
      <c r="N46" s="53"/>
      <c r="O46" s="53"/>
      <c r="P46" s="41"/>
      <c r="Q46" s="41"/>
      <c r="R46" s="41"/>
      <c r="S46" s="49"/>
    </row>
    <row r="47" spans="2:20" x14ac:dyDescent="0.3">
      <c r="C47" s="42"/>
      <c r="D47" s="30" t="s">
        <v>89</v>
      </c>
      <c r="E47" s="30" t="s">
        <v>90</v>
      </c>
      <c r="F47" s="30" t="s">
        <v>165</v>
      </c>
      <c r="G47" s="53"/>
      <c r="H47" s="53"/>
      <c r="I47" s="53"/>
      <c r="J47" s="53"/>
      <c r="K47" s="53"/>
      <c r="L47" s="53"/>
      <c r="M47" s="53"/>
      <c r="N47" s="53"/>
      <c r="O47" s="53"/>
      <c r="P47" s="41"/>
      <c r="Q47" s="41"/>
      <c r="R47" s="41"/>
      <c r="S47" s="49"/>
    </row>
    <row r="48" spans="2:20" x14ac:dyDescent="0.3">
      <c r="C48" s="3" t="s">
        <v>108</v>
      </c>
      <c r="D48" s="31">
        <f t="shared" ref="D48:F49" si="40">Q40</f>
        <v>9102.2677947945758</v>
      </c>
      <c r="E48" s="30">
        <f t="shared" si="40"/>
        <v>9811.2492158421774</v>
      </c>
      <c r="F48" s="30">
        <f t="shared" si="40"/>
        <v>9543.4843640198651</v>
      </c>
      <c r="G48" s="53"/>
      <c r="H48" s="53"/>
      <c r="I48" s="53"/>
      <c r="J48" s="53"/>
      <c r="K48" s="53"/>
      <c r="L48" s="53"/>
      <c r="M48" s="53"/>
      <c r="N48" s="53"/>
      <c r="O48" s="53"/>
      <c r="P48" s="41"/>
      <c r="Q48" s="41"/>
      <c r="R48" s="41"/>
      <c r="S48" s="49"/>
    </row>
    <row r="49" spans="2:19" x14ac:dyDescent="0.3">
      <c r="C49" s="3" t="s">
        <v>112</v>
      </c>
      <c r="D49" s="31">
        <f t="shared" si="40"/>
        <v>9102.2677947945758</v>
      </c>
      <c r="E49" s="30">
        <f t="shared" si="40"/>
        <v>8831.7192402180735</v>
      </c>
      <c r="F49" s="30">
        <f t="shared" si="40"/>
        <v>9108.663003917145</v>
      </c>
      <c r="G49" s="53"/>
      <c r="H49" s="53"/>
      <c r="I49" s="53"/>
      <c r="J49" s="53"/>
      <c r="K49" s="53"/>
      <c r="L49" s="53"/>
      <c r="M49" s="53"/>
      <c r="N49" s="53"/>
      <c r="O49" s="53"/>
      <c r="P49" s="41"/>
      <c r="Q49" s="41"/>
      <c r="R49" s="41"/>
      <c r="S49" s="49"/>
    </row>
    <row r="50" spans="2:19" x14ac:dyDescent="0.3">
      <c r="C50" s="3" t="s">
        <v>160</v>
      </c>
      <c r="D50" s="31">
        <f>'Input Data'!B142</f>
        <v>3550.5958545218655</v>
      </c>
      <c r="E50" s="30">
        <f>'Input Data'!C142</f>
        <v>3746.1295455188592</v>
      </c>
      <c r="F50" s="30">
        <f>'Input Data'!D142</f>
        <v>3727.1285736891823</v>
      </c>
      <c r="G50" s="53"/>
      <c r="H50" s="53"/>
      <c r="I50" s="53"/>
      <c r="J50" s="53"/>
      <c r="K50" s="53"/>
      <c r="L50" s="53"/>
      <c r="M50" s="53"/>
      <c r="N50" s="53"/>
      <c r="O50" s="53"/>
      <c r="P50" s="41"/>
      <c r="Q50" s="41"/>
      <c r="R50" s="41"/>
      <c r="S50" s="49"/>
    </row>
    <row r="51" spans="2:19" x14ac:dyDescent="0.3">
      <c r="C51" s="3" t="s">
        <v>126</v>
      </c>
      <c r="D51" s="31">
        <f t="shared" ref="D51:F52" si="41">D48-D$50-$D$45</f>
        <v>5391.3433801841238</v>
      </c>
      <c r="E51" s="30">
        <f t="shared" si="41"/>
        <v>5904.7911102347316</v>
      </c>
      <c r="F51" s="30">
        <f t="shared" si="41"/>
        <v>5656.0272302420963</v>
      </c>
      <c r="G51" s="53"/>
      <c r="H51" s="53"/>
      <c r="I51" s="53"/>
      <c r="J51" s="53"/>
      <c r="K51" s="53"/>
      <c r="L51" s="53"/>
      <c r="M51" s="53"/>
      <c r="N51" s="53"/>
      <c r="O51" s="53"/>
      <c r="P51" s="41"/>
      <c r="Q51" s="41"/>
      <c r="R51" s="41"/>
      <c r="S51" s="49"/>
    </row>
    <row r="52" spans="2:19" x14ac:dyDescent="0.3">
      <c r="C52" s="3" t="s">
        <v>127</v>
      </c>
      <c r="D52" s="31">
        <f t="shared" si="41"/>
        <v>5391.3433801841238</v>
      </c>
      <c r="E52" s="30">
        <f t="shared" si="41"/>
        <v>4925.2611346106278</v>
      </c>
      <c r="F52" s="30">
        <f t="shared" si="41"/>
        <v>5221.2058701393762</v>
      </c>
      <c r="G52" s="53"/>
      <c r="H52" s="53"/>
      <c r="I52" s="53"/>
      <c r="J52" s="53"/>
      <c r="K52" s="53"/>
      <c r="L52" s="53"/>
      <c r="M52" s="53"/>
      <c r="N52" s="53"/>
      <c r="O52" s="53"/>
      <c r="P52" s="41"/>
      <c r="Q52" s="41"/>
      <c r="R52" s="41"/>
      <c r="S52" s="49"/>
    </row>
    <row r="53" spans="2:19" x14ac:dyDescent="0.3">
      <c r="D53" s="49"/>
      <c r="E53" s="53"/>
      <c r="F53" s="53"/>
      <c r="G53" s="53"/>
      <c r="H53" s="53"/>
      <c r="I53" s="53"/>
      <c r="J53" s="53"/>
      <c r="K53" s="53"/>
      <c r="L53" s="53"/>
      <c r="M53" s="53"/>
      <c r="N53" s="53"/>
      <c r="O53" s="53"/>
      <c r="P53" s="41"/>
      <c r="Q53" s="41"/>
      <c r="R53" s="41"/>
      <c r="S53" s="49"/>
    </row>
    <row r="54" spans="2:19" x14ac:dyDescent="0.3">
      <c r="B54" s="23" t="s">
        <v>117</v>
      </c>
      <c r="D54" s="49"/>
      <c r="E54" s="53"/>
      <c r="F54" s="53"/>
      <c r="G54" s="53"/>
      <c r="H54" s="53"/>
      <c r="I54" s="53"/>
      <c r="J54" s="53"/>
      <c r="K54" s="53"/>
      <c r="L54" s="53"/>
      <c r="M54" s="53"/>
      <c r="N54" s="53"/>
      <c r="O54" s="53"/>
      <c r="P54" s="41"/>
      <c r="Q54" s="41"/>
      <c r="R54" s="41"/>
      <c r="S54" s="49"/>
    </row>
    <row r="55" spans="2:19" x14ac:dyDescent="0.3">
      <c r="D55" s="49"/>
      <c r="E55" s="53"/>
      <c r="F55" s="53"/>
      <c r="G55" s="53"/>
      <c r="H55" s="53"/>
      <c r="I55" s="53"/>
      <c r="J55" s="53"/>
      <c r="K55" s="53"/>
      <c r="L55" s="53"/>
      <c r="M55" s="53"/>
      <c r="N55" s="53"/>
      <c r="O55" s="53"/>
      <c r="P55" s="41"/>
      <c r="Q55" s="41"/>
      <c r="R55" s="41"/>
      <c r="S55" s="49"/>
    </row>
    <row r="56" spans="2:19" x14ac:dyDescent="0.3">
      <c r="C56" s="3" t="s">
        <v>100</v>
      </c>
      <c r="D56" s="43">
        <f>'Input Data'!B83</f>
        <v>0.98574592653939219</v>
      </c>
      <c r="E56" s="53"/>
      <c r="F56" s="53"/>
      <c r="G56" s="53"/>
      <c r="H56" s="53"/>
      <c r="I56" s="53"/>
      <c r="J56" s="53"/>
      <c r="K56" s="53"/>
      <c r="L56" s="53"/>
      <c r="M56" s="53"/>
      <c r="N56" s="53"/>
      <c r="O56" s="53"/>
      <c r="P56" s="41"/>
      <c r="Q56" s="41"/>
      <c r="R56" s="41"/>
      <c r="S56" s="49"/>
    </row>
    <row r="57" spans="2:19" x14ac:dyDescent="0.3">
      <c r="C57" s="3" t="s">
        <v>128</v>
      </c>
      <c r="D57" s="44">
        <f>'Input Data'!B167</f>
        <v>0.93666337889248974</v>
      </c>
      <c r="E57" s="53"/>
      <c r="F57" s="53"/>
      <c r="G57" s="53"/>
      <c r="H57" s="53"/>
      <c r="I57" s="53"/>
      <c r="J57" s="53"/>
      <c r="K57" s="53"/>
      <c r="L57" s="53"/>
      <c r="M57" s="53"/>
      <c r="N57" s="53"/>
      <c r="O57" s="53"/>
      <c r="P57" s="41"/>
      <c r="Q57" s="41"/>
      <c r="R57" s="41"/>
      <c r="S57" s="49"/>
    </row>
    <row r="58" spans="2:19" x14ac:dyDescent="0.3">
      <c r="C58" s="3" t="s">
        <v>129</v>
      </c>
      <c r="D58" s="44">
        <f>'Input Data'!B191</f>
        <v>0.6776772712107294</v>
      </c>
      <c r="E58" s="53"/>
      <c r="F58" s="53"/>
      <c r="G58" s="53"/>
      <c r="H58" s="53"/>
      <c r="I58" s="53"/>
      <c r="J58" s="53"/>
      <c r="K58" s="53"/>
      <c r="L58" s="53"/>
      <c r="M58" s="53"/>
      <c r="N58" s="53"/>
      <c r="O58" s="53"/>
      <c r="P58" s="41"/>
      <c r="Q58" s="41"/>
      <c r="R58" s="41"/>
      <c r="S58" s="49"/>
    </row>
    <row r="59" spans="2:19" x14ac:dyDescent="0.3">
      <c r="D59" s="49"/>
      <c r="E59" s="53"/>
      <c r="F59" s="53"/>
      <c r="G59" s="53"/>
      <c r="H59" s="53"/>
      <c r="I59" s="53"/>
      <c r="J59" s="53"/>
      <c r="K59" s="53"/>
      <c r="L59" s="53"/>
      <c r="M59" s="53"/>
      <c r="N59" s="53"/>
      <c r="O59" s="53"/>
      <c r="P59" s="41"/>
      <c r="Q59" s="41"/>
      <c r="R59" s="41"/>
      <c r="S59" s="49"/>
    </row>
    <row r="60" spans="2:19" x14ac:dyDescent="0.3">
      <c r="C60" s="3" t="s">
        <v>101</v>
      </c>
      <c r="D60" s="30" t="s">
        <v>165</v>
      </c>
      <c r="E60" s="53"/>
      <c r="F60" s="53"/>
      <c r="G60" s="53"/>
      <c r="H60" s="53"/>
      <c r="I60" s="53"/>
      <c r="J60" s="53"/>
      <c r="K60" s="53"/>
      <c r="L60" s="53"/>
      <c r="M60" s="53"/>
      <c r="N60" s="53"/>
      <c r="O60" s="53"/>
      <c r="P60" s="41"/>
      <c r="Q60" s="41"/>
      <c r="R60" s="41"/>
      <c r="S60" s="49"/>
    </row>
    <row r="61" spans="2:19" x14ac:dyDescent="0.3">
      <c r="C61" s="3" t="s">
        <v>118</v>
      </c>
      <c r="D61" s="30" t="s">
        <v>90</v>
      </c>
      <c r="E61" s="53"/>
      <c r="F61" s="53"/>
      <c r="G61" s="53"/>
      <c r="H61" s="53"/>
      <c r="I61" s="53"/>
      <c r="J61" s="53"/>
      <c r="K61" s="53"/>
      <c r="L61" s="53"/>
      <c r="M61" s="53"/>
      <c r="N61" s="53"/>
      <c r="O61" s="53"/>
      <c r="P61" s="41"/>
      <c r="Q61" s="41"/>
      <c r="R61" s="41"/>
      <c r="S61" s="49"/>
    </row>
    <row r="62" spans="2:19" x14ac:dyDescent="0.3">
      <c r="C62" s="3" t="s">
        <v>130</v>
      </c>
      <c r="D62" s="31">
        <f>F51/D$56/D$57/D$58</f>
        <v>9039.4090572990899</v>
      </c>
      <c r="E62" s="53"/>
      <c r="F62" s="53"/>
      <c r="G62" s="53"/>
      <c r="H62" s="53"/>
      <c r="I62" s="53"/>
      <c r="J62" s="53"/>
      <c r="K62" s="53"/>
      <c r="L62" s="53"/>
      <c r="M62" s="53"/>
      <c r="N62" s="53"/>
      <c r="O62" s="53"/>
      <c r="P62" s="41"/>
      <c r="Q62" s="41"/>
      <c r="R62" s="41"/>
      <c r="S62" s="49"/>
    </row>
    <row r="63" spans="2:19" x14ac:dyDescent="0.3">
      <c r="C63" s="3" t="s">
        <v>131</v>
      </c>
      <c r="D63" s="31">
        <f>F52/D$56/D$57/D$58</f>
        <v>8344.4816849902072</v>
      </c>
      <c r="E63" s="53"/>
      <c r="F63" s="53"/>
      <c r="G63" s="53"/>
      <c r="H63" s="53"/>
      <c r="I63" s="53"/>
      <c r="J63" s="53"/>
      <c r="K63" s="53"/>
      <c r="L63" s="53"/>
      <c r="M63" s="53"/>
      <c r="N63" s="53"/>
      <c r="O63" s="53"/>
      <c r="P63" s="41"/>
      <c r="Q63" s="41"/>
      <c r="R63" s="41"/>
      <c r="S63" s="49"/>
    </row>
    <row r="64" spans="2:19" ht="14.5" x14ac:dyDescent="0.35">
      <c r="C64" s="3" t="s">
        <v>31</v>
      </c>
      <c r="D64" s="31">
        <f>D63-D62</f>
        <v>-694.9273723088827</v>
      </c>
      <c r="E64" s="60" t="s">
        <v>174</v>
      </c>
      <c r="F64" s="53"/>
      <c r="G64" s="53"/>
      <c r="H64" s="53"/>
      <c r="I64" s="53"/>
      <c r="J64" s="53"/>
      <c r="K64" s="53"/>
      <c r="L64" s="53"/>
      <c r="M64" s="53"/>
      <c r="N64" s="53"/>
      <c r="O64" s="53"/>
      <c r="P64" s="41"/>
      <c r="Q64" s="41"/>
      <c r="R64" s="41"/>
      <c r="S64" s="49"/>
    </row>
    <row r="65" spans="2:19" x14ac:dyDescent="0.3">
      <c r="D65" s="49"/>
      <c r="E65" s="53"/>
      <c r="F65" s="53"/>
      <c r="G65" s="53"/>
      <c r="H65" s="53"/>
      <c r="I65" s="53"/>
      <c r="J65" s="53"/>
      <c r="K65" s="53"/>
      <c r="L65" s="53"/>
      <c r="M65" s="53"/>
      <c r="N65" s="53"/>
      <c r="O65" s="53"/>
      <c r="P65" s="41"/>
      <c r="Q65" s="41"/>
      <c r="R65" s="41"/>
      <c r="S65" s="49"/>
    </row>
    <row r="66" spans="2:19" x14ac:dyDescent="0.3">
      <c r="B66" s="23" t="s">
        <v>119</v>
      </c>
      <c r="D66" s="49"/>
      <c r="E66" s="53"/>
      <c r="F66" s="53"/>
      <c r="G66" s="53"/>
      <c r="H66" s="53"/>
      <c r="I66" s="53"/>
      <c r="J66" s="53"/>
      <c r="K66" s="53"/>
      <c r="L66" s="53"/>
      <c r="M66" s="53"/>
      <c r="N66" s="53"/>
      <c r="O66" s="53"/>
      <c r="P66" s="41"/>
      <c r="Q66" s="41"/>
      <c r="R66" s="41"/>
      <c r="S66" s="49"/>
    </row>
    <row r="67" spans="2:19" x14ac:dyDescent="0.3">
      <c r="B67" s="23" t="s">
        <v>175</v>
      </c>
      <c r="D67" s="49"/>
      <c r="E67" s="53"/>
      <c r="F67" s="53"/>
      <c r="G67" s="53"/>
      <c r="H67" s="53"/>
      <c r="I67" s="53"/>
      <c r="J67" s="53"/>
      <c r="K67" s="53"/>
      <c r="L67" s="53"/>
      <c r="M67" s="53"/>
      <c r="N67" s="53"/>
      <c r="O67" s="53"/>
      <c r="P67" s="41"/>
      <c r="Q67" s="41"/>
      <c r="R67" s="41"/>
      <c r="S67" s="49"/>
    </row>
    <row r="68" spans="2:19" x14ac:dyDescent="0.3">
      <c r="D68" s="49"/>
      <c r="E68" s="53"/>
      <c r="F68" s="53"/>
      <c r="G68" s="53"/>
      <c r="H68" s="53"/>
      <c r="I68" s="53"/>
      <c r="J68" s="53"/>
      <c r="K68" s="53"/>
      <c r="L68" s="53"/>
      <c r="M68" s="53"/>
      <c r="N68" s="53"/>
      <c r="O68" s="53"/>
      <c r="P68" s="41"/>
      <c r="Q68" s="41"/>
      <c r="R68" s="41"/>
      <c r="S68" s="49"/>
    </row>
    <row r="69" spans="2:19" x14ac:dyDescent="0.3">
      <c r="C69" s="36"/>
      <c r="D69" s="29" t="str">
        <f>D61</f>
        <v>2024/25</v>
      </c>
      <c r="E69" s="53"/>
      <c r="F69" s="53"/>
      <c r="G69" s="53"/>
      <c r="H69" s="53"/>
      <c r="I69" s="53"/>
      <c r="J69" s="53"/>
      <c r="K69" s="53"/>
      <c r="L69" s="53"/>
      <c r="M69" s="53"/>
      <c r="N69" s="53"/>
      <c r="O69" s="53"/>
      <c r="P69" s="41"/>
      <c r="Q69" s="41"/>
      <c r="R69" s="41"/>
      <c r="S69" s="49"/>
    </row>
    <row r="70" spans="2:19" x14ac:dyDescent="0.3">
      <c r="C70" s="25" t="s">
        <v>132</v>
      </c>
      <c r="D70" s="31">
        <f>MAX(D62:D63)</f>
        <v>9039.4090572990899</v>
      </c>
    </row>
    <row r="72" spans="2:19" ht="14.5" x14ac:dyDescent="0.35">
      <c r="B72" s="76" t="s">
        <v>209</v>
      </c>
    </row>
  </sheetData>
  <phoneticPr fontId="15" type="noConversion"/>
  <hyperlinks>
    <hyperlink ref="B72" location="Contents!A1" display="Link to Contents page" xr:uid="{32E21292-A3E5-493C-B67C-AD4509018861}"/>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2D0E-3579-4348-AB0B-0C84DDE9BDEB}">
  <dimension ref="A1:V72"/>
  <sheetViews>
    <sheetView zoomScale="80" zoomScaleNormal="80" workbookViewId="0"/>
  </sheetViews>
  <sheetFormatPr defaultColWidth="9.08984375" defaultRowHeight="14" x14ac:dyDescent="0.3"/>
  <cols>
    <col min="1" max="1" width="6.26953125" style="24" customWidth="1"/>
    <col min="2" max="2" width="5.08984375" style="24" customWidth="1"/>
    <col min="3" max="3" width="84.26953125" style="24" customWidth="1"/>
    <col min="4" max="5" width="10.90625" style="24" customWidth="1"/>
    <col min="6" max="15" width="10.90625" style="24" bestFit="1" customWidth="1"/>
    <col min="16" max="16" width="10.90625" style="24" customWidth="1"/>
    <col min="17" max="19" width="10.90625" style="24" bestFit="1" customWidth="1"/>
    <col min="20" max="20" width="9.90625" style="24" bestFit="1" customWidth="1"/>
    <col min="21" max="16384" width="9.08984375" style="24"/>
  </cols>
  <sheetData>
    <row r="1" spans="1:22" x14ac:dyDescent="0.3">
      <c r="A1" s="23" t="s">
        <v>116</v>
      </c>
    </row>
    <row r="2" spans="1:22" x14ac:dyDescent="0.3">
      <c r="A2" s="2" t="s">
        <v>161</v>
      </c>
    </row>
    <row r="3" spans="1:22" x14ac:dyDescent="0.3">
      <c r="A3" s="2"/>
    </row>
    <row r="4" spans="1:22" x14ac:dyDescent="0.3">
      <c r="B4" s="23" t="s">
        <v>105</v>
      </c>
    </row>
    <row r="6" spans="1:22" x14ac:dyDescent="0.3">
      <c r="C6" s="25" t="s">
        <v>121</v>
      </c>
      <c r="D6" s="26">
        <f>'Input Data'!B239</f>
        <v>5.5872279685214975E-3</v>
      </c>
    </row>
    <row r="8" spans="1:22" x14ac:dyDescent="0.3">
      <c r="C8" s="27"/>
      <c r="D8" s="28" t="s">
        <v>76</v>
      </c>
      <c r="E8" s="28" t="s">
        <v>77</v>
      </c>
      <c r="F8" s="28" t="s">
        <v>78</v>
      </c>
      <c r="G8" s="28" t="s">
        <v>79</v>
      </c>
      <c r="H8" s="28" t="s">
        <v>80</v>
      </c>
      <c r="I8" s="28" t="s">
        <v>81</v>
      </c>
      <c r="J8" s="28" t="s">
        <v>82</v>
      </c>
      <c r="K8" s="28" t="s">
        <v>83</v>
      </c>
      <c r="L8" s="28" t="s">
        <v>84</v>
      </c>
      <c r="M8" s="28" t="s">
        <v>85</v>
      </c>
      <c r="N8" s="28" t="s">
        <v>86</v>
      </c>
      <c r="O8" s="28" t="s">
        <v>87</v>
      </c>
      <c r="P8" s="28" t="s">
        <v>88</v>
      </c>
      <c r="Q8" s="28" t="s">
        <v>89</v>
      </c>
      <c r="R8" s="28" t="s">
        <v>90</v>
      </c>
      <c r="S8" s="28" t="s">
        <v>165</v>
      </c>
    </row>
    <row r="9" spans="1:22" x14ac:dyDescent="0.3">
      <c r="C9" s="25" t="s">
        <v>27</v>
      </c>
      <c r="D9" s="29">
        <f>'Input Data'!B10</f>
        <v>25961.5273620265</v>
      </c>
      <c r="E9" s="30">
        <f>'Input Data'!C10</f>
        <v>25830.601805494221</v>
      </c>
      <c r="F9" s="30">
        <f>'Input Data'!D10</f>
        <v>26530.461098084481</v>
      </c>
      <c r="G9" s="30">
        <f>'Input Data'!E10</f>
        <v>26817.819635705891</v>
      </c>
      <c r="H9" s="30">
        <f>'Input Data'!F10</f>
        <v>27369.080888841418</v>
      </c>
      <c r="I9" s="30">
        <f>'Input Data'!G10</f>
        <v>27869.037968682369</v>
      </c>
      <c r="J9" s="30">
        <f>'Input Data'!H10</f>
        <v>28055.69703988728</v>
      </c>
      <c r="K9" s="30">
        <f>'Input Data'!I10</f>
        <v>28111.561415638527</v>
      </c>
      <c r="L9" s="30">
        <f>'Input Data'!J10</f>
        <v>28328.100349859116</v>
      </c>
      <c r="M9" s="30">
        <f>'Input Data'!K10</f>
        <v>28530.880371342409</v>
      </c>
      <c r="N9" s="30">
        <f>'Input Data'!L10</f>
        <v>29132.751450909993</v>
      </c>
      <c r="O9" s="30">
        <f>'Input Data'!M10</f>
        <v>29679.688694106029</v>
      </c>
      <c r="P9" s="30">
        <f>'Input Data'!N10</f>
        <v>29893.55381343191</v>
      </c>
      <c r="Q9" s="31">
        <f>'Input Data'!O10</f>
        <v>30151.952132902294</v>
      </c>
      <c r="R9" s="31">
        <f>'Input Data'!P10</f>
        <v>30180.28393429513</v>
      </c>
      <c r="S9" s="31">
        <f>'Input Data'!Q10</f>
        <v>30184.397416212963</v>
      </c>
      <c r="U9" s="32"/>
    </row>
    <row r="10" spans="1:22" x14ac:dyDescent="0.3">
      <c r="C10" s="25" t="s">
        <v>26</v>
      </c>
      <c r="D10" s="29">
        <f>D9</f>
        <v>25961.5273620265</v>
      </c>
      <c r="E10" s="30">
        <f t="shared" ref="E10:O10" si="0">E9</f>
        <v>25830.601805494221</v>
      </c>
      <c r="F10" s="30">
        <f t="shared" si="0"/>
        <v>26530.461098084481</v>
      </c>
      <c r="G10" s="30">
        <f t="shared" si="0"/>
        <v>26817.819635705891</v>
      </c>
      <c r="H10" s="30">
        <f t="shared" si="0"/>
        <v>27369.080888841418</v>
      </c>
      <c r="I10" s="30">
        <f t="shared" si="0"/>
        <v>27869.037968682369</v>
      </c>
      <c r="J10" s="30">
        <f t="shared" si="0"/>
        <v>28055.69703988728</v>
      </c>
      <c r="K10" s="30">
        <f t="shared" si="0"/>
        <v>28111.561415638527</v>
      </c>
      <c r="L10" s="30">
        <f t="shared" si="0"/>
        <v>28328.100349859116</v>
      </c>
      <c r="M10" s="30">
        <f t="shared" si="0"/>
        <v>28530.880371342409</v>
      </c>
      <c r="N10" s="30">
        <f t="shared" si="0"/>
        <v>29132.751450909993</v>
      </c>
      <c r="O10" s="30">
        <f t="shared" si="0"/>
        <v>29679.688694106029</v>
      </c>
      <c r="P10" s="30">
        <f t="shared" ref="P10" si="1">P9</f>
        <v>29893.55381343191</v>
      </c>
      <c r="Q10" s="31">
        <f>'Input Data'!B270</f>
        <v>29788.524237513564</v>
      </c>
      <c r="R10" s="31">
        <f>'Input Data'!C270</f>
        <v>29596.561745837866</v>
      </c>
      <c r="S10" s="31"/>
      <c r="U10" s="32"/>
    </row>
    <row r="11" spans="1:22" x14ac:dyDescent="0.3">
      <c r="C11" s="3" t="s">
        <v>28</v>
      </c>
      <c r="D11" s="29"/>
      <c r="E11" s="30"/>
      <c r="F11" s="30"/>
      <c r="G11" s="30"/>
      <c r="H11" s="30"/>
      <c r="I11" s="30"/>
      <c r="J11" s="30"/>
      <c r="K11" s="30"/>
      <c r="L11" s="30"/>
      <c r="M11" s="30"/>
      <c r="N11" s="30"/>
      <c r="O11" s="30"/>
      <c r="P11" s="30"/>
      <c r="Q11" s="31">
        <f>Q10-Q9</f>
        <v>-363.42789538872967</v>
      </c>
      <c r="R11" s="31">
        <f>R10-R9</f>
        <v>-583.72218845726456</v>
      </c>
      <c r="S11" s="31"/>
      <c r="U11" s="32"/>
    </row>
    <row r="12" spans="1:22" x14ac:dyDescent="0.3">
      <c r="D12" s="33"/>
      <c r="E12" s="34"/>
      <c r="F12" s="34"/>
      <c r="G12" s="34"/>
      <c r="H12" s="34"/>
      <c r="I12" s="34"/>
      <c r="J12" s="34"/>
      <c r="K12" s="34"/>
      <c r="L12" s="34"/>
      <c r="M12" s="34"/>
      <c r="N12" s="34"/>
      <c r="O12" s="34"/>
      <c r="P12" s="34"/>
      <c r="Q12" s="35"/>
      <c r="R12" s="35"/>
      <c r="S12" s="35"/>
    </row>
    <row r="13" spans="1:22" x14ac:dyDescent="0.3">
      <c r="B13" s="23" t="s">
        <v>133</v>
      </c>
      <c r="D13" s="33"/>
      <c r="E13" s="34"/>
      <c r="F13" s="34"/>
      <c r="G13" s="34"/>
      <c r="H13" s="34"/>
      <c r="I13" s="34"/>
      <c r="J13" s="34"/>
      <c r="K13" s="34"/>
      <c r="L13" s="34"/>
      <c r="M13" s="34"/>
      <c r="N13" s="34"/>
      <c r="O13" s="34"/>
      <c r="P13" s="34"/>
      <c r="Q13" s="35"/>
      <c r="R13" s="35"/>
      <c r="S13" s="35"/>
    </row>
    <row r="14" spans="1:22" x14ac:dyDescent="0.3">
      <c r="B14" s="23" t="s">
        <v>113</v>
      </c>
      <c r="U14" s="32"/>
      <c r="V14" s="32"/>
    </row>
    <row r="15" spans="1:22" x14ac:dyDescent="0.3">
      <c r="B15" s="23"/>
      <c r="U15" s="32"/>
      <c r="V15" s="32"/>
    </row>
    <row r="16" spans="1:22" x14ac:dyDescent="0.3">
      <c r="C16" s="27"/>
      <c r="D16" s="36" t="s">
        <v>76</v>
      </c>
      <c r="E16" s="36" t="s">
        <v>77</v>
      </c>
      <c r="F16" s="36" t="s">
        <v>78</v>
      </c>
      <c r="G16" s="36" t="s">
        <v>79</v>
      </c>
      <c r="H16" s="36" t="s">
        <v>80</v>
      </c>
      <c r="I16" s="36" t="s">
        <v>81</v>
      </c>
      <c r="J16" s="36" t="s">
        <v>82</v>
      </c>
      <c r="K16" s="36" t="s">
        <v>83</v>
      </c>
      <c r="L16" s="36" t="s">
        <v>84</v>
      </c>
      <c r="M16" s="36" t="s">
        <v>85</v>
      </c>
      <c r="N16" s="36" t="s">
        <v>86</v>
      </c>
      <c r="O16" s="36" t="s">
        <v>87</v>
      </c>
      <c r="P16" s="28" t="s">
        <v>88</v>
      </c>
      <c r="Q16" s="28" t="s">
        <v>89</v>
      </c>
      <c r="R16" s="28" t="s">
        <v>90</v>
      </c>
      <c r="S16" s="28" t="s">
        <v>165</v>
      </c>
    </row>
    <row r="17" spans="2:20" x14ac:dyDescent="0.3">
      <c r="C17" s="3" t="s">
        <v>106</v>
      </c>
      <c r="D17" s="37"/>
      <c r="E17" s="30">
        <f>E21+E24</f>
        <v>2991.8732966447269</v>
      </c>
      <c r="F17" s="30">
        <f t="shared" ref="F17:S18" si="2">F21+F24</f>
        <v>2564.7863629406297</v>
      </c>
      <c r="G17" s="30">
        <f t="shared" si="2"/>
        <v>2791.8881633017431</v>
      </c>
      <c r="H17" s="30">
        <f t="shared" si="2"/>
        <v>2955.317453685293</v>
      </c>
      <c r="I17" s="30">
        <f t="shared" si="2"/>
        <v>3168.4201526532597</v>
      </c>
      <c r="J17" s="30">
        <f t="shared" si="2"/>
        <v>3266.7701895867426</v>
      </c>
      <c r="K17" s="30">
        <f t="shared" si="2"/>
        <v>3272.0414781875816</v>
      </c>
      <c r="L17" s="30">
        <f t="shared" si="2"/>
        <v>3093.0947053060463</v>
      </c>
      <c r="M17" s="30">
        <f t="shared" si="2"/>
        <v>2902.9803920733893</v>
      </c>
      <c r="N17" s="30">
        <f t="shared" si="2"/>
        <v>2402.752944231846</v>
      </c>
      <c r="O17" s="30">
        <f t="shared" si="2"/>
        <v>2336.7550781998166</v>
      </c>
      <c r="P17" s="30">
        <f t="shared" ref="P17" si="3">P21+P24</f>
        <v>2955.3643871097556</v>
      </c>
      <c r="Q17" s="31">
        <f t="shared" si="2"/>
        <v>3004.0146237971153</v>
      </c>
      <c r="R17" s="31">
        <f t="shared" si="2"/>
        <v>2961.1263212474441</v>
      </c>
      <c r="S17" s="31">
        <f t="shared" si="2"/>
        <v>2982.3149444762785</v>
      </c>
    </row>
    <row r="18" spans="2:20" x14ac:dyDescent="0.3">
      <c r="C18" s="3" t="s">
        <v>110</v>
      </c>
      <c r="D18" s="37"/>
      <c r="E18" s="30">
        <f>E22+E25</f>
        <v>2991.8732966447269</v>
      </c>
      <c r="F18" s="30">
        <f t="shared" si="2"/>
        <v>2564.7863629406297</v>
      </c>
      <c r="G18" s="30">
        <f t="shared" si="2"/>
        <v>2791.8881633017431</v>
      </c>
      <c r="H18" s="30">
        <f t="shared" si="2"/>
        <v>2955.317453685293</v>
      </c>
      <c r="I18" s="30">
        <f t="shared" si="2"/>
        <v>3168.4201526532597</v>
      </c>
      <c r="J18" s="30">
        <f t="shared" si="2"/>
        <v>3266.7701895867426</v>
      </c>
      <c r="K18" s="30">
        <f t="shared" si="2"/>
        <v>3272.0414781875816</v>
      </c>
      <c r="L18" s="30">
        <f t="shared" si="2"/>
        <v>3093.0947053060463</v>
      </c>
      <c r="M18" s="30">
        <f t="shared" si="2"/>
        <v>2902.9803920733893</v>
      </c>
      <c r="N18" s="30">
        <f t="shared" si="2"/>
        <v>2402.752944231846</v>
      </c>
      <c r="O18" s="30">
        <f t="shared" si="2"/>
        <v>2336.7550781998166</v>
      </c>
      <c r="P18" s="30">
        <f t="shared" ref="P18" si="4">P22+P25</f>
        <v>2955.3643871097556</v>
      </c>
      <c r="Q18" s="31">
        <f t="shared" si="2"/>
        <v>3004.0146237971153</v>
      </c>
      <c r="R18" s="31">
        <f t="shared" si="2"/>
        <v>2925.4352355702149</v>
      </c>
      <c r="S18" s="31">
        <f t="shared" si="2"/>
        <v>2924.6334657384223</v>
      </c>
    </row>
    <row r="19" spans="2:20" x14ac:dyDescent="0.3">
      <c r="C19" s="3" t="s">
        <v>149</v>
      </c>
      <c r="D19" s="38"/>
      <c r="E19" s="39"/>
      <c r="F19" s="39"/>
      <c r="G19" s="39"/>
      <c r="H19" s="39"/>
      <c r="I19" s="39"/>
      <c r="J19" s="39"/>
      <c r="K19" s="39"/>
      <c r="L19" s="39"/>
      <c r="M19" s="39"/>
      <c r="N19" s="39"/>
      <c r="O19" s="39"/>
      <c r="P19" s="39"/>
      <c r="Q19" s="31">
        <f>Q18-Q17</f>
        <v>0</v>
      </c>
      <c r="R19" s="31">
        <f t="shared" ref="R19:S19" si="5">R18-R17</f>
        <v>-35.691085677229239</v>
      </c>
      <c r="S19" s="31">
        <f t="shared" si="5"/>
        <v>-57.681478737856196</v>
      </c>
    </row>
    <row r="20" spans="2:20" x14ac:dyDescent="0.3">
      <c r="C20" s="25" t="s">
        <v>24</v>
      </c>
      <c r="D20" s="29"/>
      <c r="E20" s="45">
        <f>'Input Data'!B36</f>
        <v>7.8491893058821649E-2</v>
      </c>
      <c r="F20" s="45">
        <f>'Input Data'!C36</f>
        <v>7.0297662136795586E-2</v>
      </c>
      <c r="G20" s="45">
        <f>'Input Data'!D36</f>
        <v>7.6448692628718562E-2</v>
      </c>
      <c r="H20" s="45">
        <f>'Input Data'!E36</f>
        <v>8.3757592885366827E-2</v>
      </c>
      <c r="I20" s="45">
        <f>'Input Data'!F36</f>
        <v>9.0333350887910016E-2</v>
      </c>
      <c r="J20" s="45">
        <f>'Input Data'!G36</f>
        <v>9.3252859622672421E-2</v>
      </c>
      <c r="K20" s="45">
        <f>'Input Data'!H36</f>
        <v>9.3429987215431026E-2</v>
      </c>
      <c r="L20" s="45">
        <f>'Input Data'!I36</f>
        <v>9.0579274997232048E-2</v>
      </c>
      <c r="M20" s="45">
        <f>'Input Data'!J36</f>
        <v>8.3350622961474247E-2</v>
      </c>
      <c r="N20" s="45">
        <f>'Input Data'!K36</f>
        <v>6.8553259144393738E-2</v>
      </c>
      <c r="O20" s="45">
        <f>'Input Data'!L36</f>
        <v>6.3234903025219322E-2</v>
      </c>
      <c r="P20" s="45">
        <f>'Input Data'!M36</f>
        <v>8.2627201603294023E-2</v>
      </c>
      <c r="Q20" s="46">
        <f>'Input Data'!N36</f>
        <v>8.1127431099240602E-2</v>
      </c>
      <c r="R20" s="46">
        <f>'Input Data'!O36</f>
        <v>7.9027805715950167E-2</v>
      </c>
      <c r="S20" s="46">
        <f>'Input Data'!P36</f>
        <v>7.9636732884308767E-2</v>
      </c>
    </row>
    <row r="21" spans="2:20" x14ac:dyDescent="0.3">
      <c r="C21" s="3" t="s">
        <v>150</v>
      </c>
      <c r="D21" s="37"/>
      <c r="E21" s="30">
        <f>E$20*D9</f>
        <v>2037.7694293438562</v>
      </c>
      <c r="F21" s="30">
        <f t="shared" ref="F21:P21" si="6">F20*E9</f>
        <v>1815.8309185127348</v>
      </c>
      <c r="G21" s="30">
        <f t="shared" si="6"/>
        <v>2028.2190657856356</v>
      </c>
      <c r="H21" s="30">
        <f t="shared" si="6"/>
        <v>2246.1960191206504</v>
      </c>
      <c r="I21" s="30">
        <f t="shared" si="6"/>
        <v>2472.3407874113041</v>
      </c>
      <c r="J21" s="30">
        <f t="shared" si="6"/>
        <v>2598.8674855124646</v>
      </c>
      <c r="K21" s="30">
        <f t="shared" si="6"/>
        <v>2621.2434157566745</v>
      </c>
      <c r="L21" s="30">
        <f t="shared" si="6"/>
        <v>2546.3248520687002</v>
      </c>
      <c r="M21" s="30">
        <f t="shared" si="6"/>
        <v>2361.1648114759141</v>
      </c>
      <c r="N21" s="30">
        <f t="shared" si="6"/>
        <v>1955.8848357143329</v>
      </c>
      <c r="O21" s="30">
        <f t="shared" si="6"/>
        <v>1842.2067128561109</v>
      </c>
      <c r="P21" s="30">
        <f t="shared" si="6"/>
        <v>2452.3496212509053</v>
      </c>
      <c r="Q21" s="31">
        <f t="shared" ref="Q21:S21" si="7">(Q20*P9)</f>
        <v>2425.1872273106383</v>
      </c>
      <c r="R21" s="31">
        <f t="shared" si="7"/>
        <v>2382.8426151156318</v>
      </c>
      <c r="S21" s="31">
        <f t="shared" si="7"/>
        <v>2403.4592100480568</v>
      </c>
    </row>
    <row r="22" spans="2:20" x14ac:dyDescent="0.3">
      <c r="C22" s="3" t="s">
        <v>151</v>
      </c>
      <c r="D22" s="37"/>
      <c r="E22" s="30">
        <f>E$20*D10</f>
        <v>2037.7694293438562</v>
      </c>
      <c r="F22" s="30">
        <f t="shared" ref="F22:N22" si="8">F$20*E10</f>
        <v>1815.8309185127348</v>
      </c>
      <c r="G22" s="30">
        <f t="shared" si="8"/>
        <v>2028.2190657856356</v>
      </c>
      <c r="H22" s="30">
        <f t="shared" si="8"/>
        <v>2246.1960191206504</v>
      </c>
      <c r="I22" s="30">
        <f t="shared" si="8"/>
        <v>2472.3407874113041</v>
      </c>
      <c r="J22" s="30">
        <f t="shared" si="8"/>
        <v>2598.8674855124646</v>
      </c>
      <c r="K22" s="30">
        <f t="shared" si="8"/>
        <v>2621.2434157566745</v>
      </c>
      <c r="L22" s="30">
        <f t="shared" si="8"/>
        <v>2546.3248520687002</v>
      </c>
      <c r="M22" s="30">
        <f t="shared" si="8"/>
        <v>2361.1648114759141</v>
      </c>
      <c r="N22" s="30">
        <f t="shared" si="8"/>
        <v>1955.8848357143329</v>
      </c>
      <c r="O22" s="30">
        <f t="shared" ref="O22:S22" si="9">O$20*N10</f>
        <v>1842.2067128561109</v>
      </c>
      <c r="P22" s="30">
        <f t="shared" si="9"/>
        <v>2452.3496212509053</v>
      </c>
      <c r="Q22" s="31">
        <f t="shared" si="9"/>
        <v>2425.1872273106383</v>
      </c>
      <c r="R22" s="31">
        <f t="shared" si="9"/>
        <v>2354.1217060070944</v>
      </c>
      <c r="S22" s="31">
        <f t="shared" si="9"/>
        <v>2356.9734820472413</v>
      </c>
      <c r="T22" s="40"/>
    </row>
    <row r="23" spans="2:20" x14ac:dyDescent="0.3">
      <c r="C23" s="25" t="s">
        <v>29</v>
      </c>
      <c r="D23" s="29"/>
      <c r="E23" s="45">
        <f>'Input Data'!B61</f>
        <v>3.6750683193486643E-2</v>
      </c>
      <c r="F23" s="45">
        <f>'Input Data'!C61</f>
        <v>2.8994889475187934E-2</v>
      </c>
      <c r="G23" s="45">
        <f>'Input Data'!D61</f>
        <v>2.878461458671161E-2</v>
      </c>
      <c r="H23" s="45">
        <f>'Input Data'!E61</f>
        <v>2.6442173308545241E-2</v>
      </c>
      <c r="I23" s="45">
        <f>'Input Data'!F61</f>
        <v>2.5433055938891707E-2</v>
      </c>
      <c r="J23" s="45">
        <f>'Input Data'!G61</f>
        <v>2.3965761029312489E-2</v>
      </c>
      <c r="K23" s="45">
        <f>'Input Data'!H61</f>
        <v>2.3196645640479213E-2</v>
      </c>
      <c r="L23" s="45">
        <f>'Input Data'!I61</f>
        <v>1.94499994202804E-2</v>
      </c>
      <c r="M23" s="45">
        <f>'Input Data'!J61</f>
        <v>1.9126435373566085E-2</v>
      </c>
      <c r="N23" s="45">
        <f>'Input Data'!K61</f>
        <v>1.5662611973458973E-2</v>
      </c>
      <c r="O23" s="45">
        <f>'Input Data'!L61</f>
        <v>1.6975683404879972E-2</v>
      </c>
      <c r="P23" s="45">
        <f>'Input Data'!M61</f>
        <v>1.694811461950212E-2</v>
      </c>
      <c r="Q23" s="46">
        <f>'Input Data'!N61</f>
        <v>1.9362950290185824E-2</v>
      </c>
      <c r="R23" s="46">
        <f>'Input Data'!O61</f>
        <v>1.9178980637236415E-2</v>
      </c>
      <c r="S23" s="46">
        <f>'Input Data'!P61</f>
        <v>1.9179930039373929E-2</v>
      </c>
    </row>
    <row r="24" spans="2:20" x14ac:dyDescent="0.3">
      <c r="C24" s="3" t="s">
        <v>152</v>
      </c>
      <c r="D24" s="37"/>
      <c r="E24" s="30">
        <f>E$23*D9</f>
        <v>954.10386730087089</v>
      </c>
      <c r="F24" s="30">
        <f t="shared" ref="F24:N24" si="10">F23*E9</f>
        <v>748.9554444278948</v>
      </c>
      <c r="G24" s="30">
        <f t="shared" si="10"/>
        <v>763.66909751610751</v>
      </c>
      <c r="H24" s="30">
        <f t="shared" si="10"/>
        <v>709.12143456464275</v>
      </c>
      <c r="I24" s="30">
        <f t="shared" si="10"/>
        <v>696.07936524195577</v>
      </c>
      <c r="J24" s="30">
        <f t="shared" si="10"/>
        <v>667.90270407427795</v>
      </c>
      <c r="K24" s="30">
        <f t="shared" si="10"/>
        <v>650.79806243090684</v>
      </c>
      <c r="L24" s="30">
        <f t="shared" si="10"/>
        <v>546.76985323734618</v>
      </c>
      <c r="M24" s="30">
        <f t="shared" si="10"/>
        <v>541.81558059747522</v>
      </c>
      <c r="N24" s="30">
        <f t="shared" si="10"/>
        <v>446.86810851751324</v>
      </c>
      <c r="O24" s="30">
        <f t="shared" ref="O24:S24" si="11">O23*N9</f>
        <v>494.54836534370565</v>
      </c>
      <c r="P24" s="30">
        <f t="shared" si="11"/>
        <v>503.01476585885018</v>
      </c>
      <c r="Q24" s="31">
        <f t="shared" si="11"/>
        <v>578.82739648647691</v>
      </c>
      <c r="R24" s="31">
        <f t="shared" si="11"/>
        <v>578.28370613181232</v>
      </c>
      <c r="S24" s="31">
        <f t="shared" si="11"/>
        <v>578.85573442822158</v>
      </c>
    </row>
    <row r="25" spans="2:20" x14ac:dyDescent="0.3">
      <c r="C25" s="3" t="s">
        <v>153</v>
      </c>
      <c r="D25" s="37"/>
      <c r="E25" s="30">
        <f>E$23*D10</f>
        <v>954.10386730087089</v>
      </c>
      <c r="F25" s="30">
        <f t="shared" ref="F25:N25" si="12">F$23*E10</f>
        <v>748.9554444278948</v>
      </c>
      <c r="G25" s="30">
        <f t="shared" si="12"/>
        <v>763.66909751610751</v>
      </c>
      <c r="H25" s="30">
        <f t="shared" si="12"/>
        <v>709.12143456464275</v>
      </c>
      <c r="I25" s="30">
        <f t="shared" si="12"/>
        <v>696.07936524195577</v>
      </c>
      <c r="J25" s="30">
        <f t="shared" si="12"/>
        <v>667.90270407427795</v>
      </c>
      <c r="K25" s="30">
        <f t="shared" si="12"/>
        <v>650.79806243090684</v>
      </c>
      <c r="L25" s="30">
        <f t="shared" si="12"/>
        <v>546.76985323734618</v>
      </c>
      <c r="M25" s="30">
        <f t="shared" si="12"/>
        <v>541.81558059747522</v>
      </c>
      <c r="N25" s="30">
        <f t="shared" si="12"/>
        <v>446.86810851751324</v>
      </c>
      <c r="O25" s="30">
        <f t="shared" ref="O25:S25" si="13">O$23*N10</f>
        <v>494.54836534370565</v>
      </c>
      <c r="P25" s="30">
        <f t="shared" si="13"/>
        <v>503.01476585885018</v>
      </c>
      <c r="Q25" s="31">
        <f t="shared" si="13"/>
        <v>578.82739648647691</v>
      </c>
      <c r="R25" s="31">
        <f t="shared" si="13"/>
        <v>571.31352956312026</v>
      </c>
      <c r="S25" s="31">
        <f t="shared" si="13"/>
        <v>567.65998369118097</v>
      </c>
    </row>
    <row r="26" spans="2:20" x14ac:dyDescent="0.3">
      <c r="D26" s="33"/>
      <c r="E26" s="34"/>
      <c r="F26" s="34"/>
      <c r="G26" s="34"/>
      <c r="H26" s="34"/>
      <c r="I26" s="34"/>
      <c r="J26" s="34"/>
      <c r="K26" s="34"/>
      <c r="L26" s="34"/>
      <c r="M26" s="34"/>
      <c r="N26" s="34"/>
      <c r="O26" s="34"/>
      <c r="P26" s="34"/>
      <c r="Q26" s="34"/>
      <c r="R26" s="34"/>
      <c r="S26" s="34"/>
    </row>
    <row r="27" spans="2:20" x14ac:dyDescent="0.3">
      <c r="B27" s="23" t="s">
        <v>164</v>
      </c>
      <c r="D27" s="33"/>
      <c r="E27" s="34"/>
      <c r="F27" s="34"/>
      <c r="G27" s="34"/>
      <c r="H27" s="34"/>
      <c r="I27" s="34"/>
      <c r="J27" s="34"/>
      <c r="K27" s="34"/>
      <c r="L27" s="34"/>
      <c r="M27" s="34"/>
      <c r="N27" s="34"/>
      <c r="O27" s="34"/>
      <c r="P27" s="34"/>
      <c r="Q27" s="34"/>
      <c r="R27" s="34"/>
      <c r="S27" s="34"/>
    </row>
    <row r="28" spans="2:20" x14ac:dyDescent="0.3">
      <c r="D28" s="33"/>
      <c r="E28" s="34"/>
      <c r="F28" s="34"/>
      <c r="G28" s="34"/>
      <c r="H28" s="34"/>
      <c r="I28" s="34"/>
      <c r="J28" s="34"/>
      <c r="K28" s="34"/>
      <c r="L28" s="34"/>
      <c r="M28" s="34"/>
      <c r="N28" s="34"/>
      <c r="O28" s="34"/>
      <c r="P28" s="34"/>
      <c r="Q28" s="34"/>
      <c r="R28" s="34"/>
      <c r="S28" s="34"/>
    </row>
    <row r="29" spans="2:20" x14ac:dyDescent="0.3">
      <c r="C29" s="27"/>
      <c r="D29" s="36" t="s">
        <v>76</v>
      </c>
      <c r="E29" s="36" t="s">
        <v>77</v>
      </c>
      <c r="F29" s="36" t="s">
        <v>78</v>
      </c>
      <c r="G29" s="36" t="s">
        <v>79</v>
      </c>
      <c r="H29" s="36" t="s">
        <v>80</v>
      </c>
      <c r="I29" s="36" t="s">
        <v>81</v>
      </c>
      <c r="J29" s="36" t="s">
        <v>82</v>
      </c>
      <c r="K29" s="36" t="s">
        <v>83</v>
      </c>
      <c r="L29" s="36" t="s">
        <v>84</v>
      </c>
      <c r="M29" s="36" t="s">
        <v>85</v>
      </c>
      <c r="N29" s="36" t="s">
        <v>86</v>
      </c>
      <c r="O29" s="36" t="s">
        <v>87</v>
      </c>
      <c r="P29" s="28" t="s">
        <v>88</v>
      </c>
      <c r="Q29" s="28" t="s">
        <v>89</v>
      </c>
      <c r="R29" s="28" t="s">
        <v>90</v>
      </c>
      <c r="S29" s="28" t="s">
        <v>165</v>
      </c>
    </row>
    <row r="30" spans="2:20" x14ac:dyDescent="0.3">
      <c r="C30" s="3" t="s">
        <v>107</v>
      </c>
      <c r="D30" s="29"/>
      <c r="E30" s="30">
        <f>'Input Data'!B294</f>
        <v>2891.1219464388814</v>
      </c>
      <c r="F30" s="30">
        <f>'Input Data'!C294</f>
        <v>3216.9095896237404</v>
      </c>
      <c r="G30" s="30">
        <f>'Input Data'!D294</f>
        <v>3110.1860863477496</v>
      </c>
      <c r="H30" s="30">
        <f>'Input Data'!E294</f>
        <v>3559.393757392465</v>
      </c>
      <c r="I30" s="30">
        <f>'Input Data'!F294</f>
        <v>3610.4615638976252</v>
      </c>
      <c r="J30" s="30">
        <f>'Input Data'!G294</f>
        <v>3474.308886871524</v>
      </c>
      <c r="K30" s="30">
        <f>'Input Data'!H294</f>
        <v>3475.6134225184933</v>
      </c>
      <c r="L30" s="30">
        <f>'Input Data'!I294</f>
        <v>3422.2962503982017</v>
      </c>
      <c r="M30" s="30">
        <f>'Input Data'!J294</f>
        <v>3348.8279096069941</v>
      </c>
      <c r="N30" s="30">
        <f>'Input Data'!K294</f>
        <v>3184.1797176666955</v>
      </c>
      <c r="O30" s="30">
        <f>'Input Data'!L294</f>
        <v>3236.1020416687334</v>
      </c>
      <c r="P30" s="30">
        <f>'Input Data'!M294</f>
        <v>3312.0084673934107</v>
      </c>
      <c r="Q30" s="31">
        <f t="shared" ref="Q30:R30" si="14">Q9*($D$6+1)-P9+Q17</f>
        <v>3430.8787735299688</v>
      </c>
      <c r="R30" s="31">
        <f t="shared" si="14"/>
        <v>3158.0822491358922</v>
      </c>
      <c r="S30" s="31">
        <f>S9*($D$6+1)-R9+S17</f>
        <v>3155.0755358509414</v>
      </c>
    </row>
    <row r="31" spans="2:20" x14ac:dyDescent="0.3">
      <c r="C31" s="3" t="s">
        <v>111</v>
      </c>
      <c r="D31" s="29"/>
      <c r="E31" s="30">
        <f>E30</f>
        <v>2891.1219464388814</v>
      </c>
      <c r="F31" s="30">
        <f t="shared" ref="F31:O31" si="15">F30</f>
        <v>3216.9095896237404</v>
      </c>
      <c r="G31" s="30">
        <f t="shared" si="15"/>
        <v>3110.1860863477496</v>
      </c>
      <c r="H31" s="30">
        <f t="shared" si="15"/>
        <v>3559.393757392465</v>
      </c>
      <c r="I31" s="30">
        <f t="shared" si="15"/>
        <v>3610.4615638976252</v>
      </c>
      <c r="J31" s="30">
        <f t="shared" si="15"/>
        <v>3474.308886871524</v>
      </c>
      <c r="K31" s="30">
        <f t="shared" si="15"/>
        <v>3475.6134225184933</v>
      </c>
      <c r="L31" s="30">
        <f t="shared" si="15"/>
        <v>3422.2962503982017</v>
      </c>
      <c r="M31" s="30">
        <f t="shared" si="15"/>
        <v>3348.8279096069941</v>
      </c>
      <c r="N31" s="30">
        <f t="shared" si="15"/>
        <v>3184.1797176666955</v>
      </c>
      <c r="O31" s="30">
        <f t="shared" si="15"/>
        <v>3236.1020416687334</v>
      </c>
      <c r="P31" s="30">
        <f t="shared" ref="P31" si="16">P30</f>
        <v>3312.0084673934107</v>
      </c>
      <c r="Q31" s="31">
        <f t="shared" ref="Q31:R31" si="17">Q9*($D$6+1)-P10+Q18</f>
        <v>3430.8787735299688</v>
      </c>
      <c r="R31" s="31">
        <f t="shared" si="17"/>
        <v>3485.8190588473926</v>
      </c>
      <c r="S31" s="31">
        <f>S9*($D$6+1)-R10+S18</f>
        <v>3681.1162455703497</v>
      </c>
      <c r="T31" s="33"/>
    </row>
    <row r="33" spans="2:20" x14ac:dyDescent="0.3">
      <c r="B33" s="23" t="s">
        <v>154</v>
      </c>
    </row>
    <row r="35" spans="2:20" x14ac:dyDescent="0.3">
      <c r="C35" s="37"/>
      <c r="D35" s="29" t="s">
        <v>76</v>
      </c>
      <c r="E35" s="30" t="s">
        <v>77</v>
      </c>
      <c r="F35" s="30" t="s">
        <v>78</v>
      </c>
      <c r="G35" s="30" t="s">
        <v>79</v>
      </c>
      <c r="H35" s="30" t="s">
        <v>80</v>
      </c>
      <c r="I35" s="30" t="s">
        <v>81</v>
      </c>
      <c r="J35" s="30" t="s">
        <v>82</v>
      </c>
      <c r="K35" s="30" t="s">
        <v>83</v>
      </c>
      <c r="L35" s="30" t="s">
        <v>84</v>
      </c>
      <c r="M35" s="30" t="s">
        <v>85</v>
      </c>
      <c r="N35" s="30" t="s">
        <v>86</v>
      </c>
      <c r="O35" s="30" t="s">
        <v>87</v>
      </c>
      <c r="P35" s="28" t="s">
        <v>88</v>
      </c>
      <c r="Q35" s="28" t="s">
        <v>89</v>
      </c>
      <c r="R35" s="28" t="s">
        <v>90</v>
      </c>
      <c r="S35" s="28" t="s">
        <v>165</v>
      </c>
    </row>
    <row r="36" spans="2:20" x14ac:dyDescent="0.3">
      <c r="C36" s="3" t="s">
        <v>107</v>
      </c>
      <c r="D36" s="38"/>
      <c r="E36" s="30">
        <f t="shared" ref="E36:S37" si="18">E30</f>
        <v>2891.1219464388814</v>
      </c>
      <c r="F36" s="30">
        <f t="shared" si="18"/>
        <v>3216.9095896237404</v>
      </c>
      <c r="G36" s="30">
        <f t="shared" si="18"/>
        <v>3110.1860863477496</v>
      </c>
      <c r="H36" s="30">
        <f t="shared" si="18"/>
        <v>3559.393757392465</v>
      </c>
      <c r="I36" s="30">
        <f t="shared" si="18"/>
        <v>3610.4615638976252</v>
      </c>
      <c r="J36" s="30">
        <f t="shared" si="18"/>
        <v>3474.308886871524</v>
      </c>
      <c r="K36" s="30">
        <f t="shared" si="18"/>
        <v>3475.6134225184933</v>
      </c>
      <c r="L36" s="30">
        <f t="shared" si="18"/>
        <v>3422.2962503982017</v>
      </c>
      <c r="M36" s="30">
        <f t="shared" si="18"/>
        <v>3348.8279096069941</v>
      </c>
      <c r="N36" s="30">
        <f t="shared" si="18"/>
        <v>3184.1797176666955</v>
      </c>
      <c r="O36" s="30">
        <f t="shared" si="18"/>
        <v>3236.1020416687334</v>
      </c>
      <c r="P36" s="30">
        <f t="shared" ref="P36" si="19">P30</f>
        <v>3312.0084673934107</v>
      </c>
      <c r="Q36" s="31">
        <f t="shared" si="18"/>
        <v>3430.8787735299688</v>
      </c>
      <c r="R36" s="31">
        <f t="shared" si="18"/>
        <v>3158.0822491358922</v>
      </c>
      <c r="S36" s="31">
        <f t="shared" si="18"/>
        <v>3155.0755358509414</v>
      </c>
      <c r="T36" s="33"/>
    </row>
    <row r="37" spans="2:20" x14ac:dyDescent="0.3">
      <c r="C37" s="3" t="s">
        <v>111</v>
      </c>
      <c r="D37" s="38"/>
      <c r="E37" s="30">
        <f>E31</f>
        <v>2891.1219464388814</v>
      </c>
      <c r="F37" s="30">
        <f t="shared" si="18"/>
        <v>3216.9095896237404</v>
      </c>
      <c r="G37" s="30">
        <f t="shared" si="18"/>
        <v>3110.1860863477496</v>
      </c>
      <c r="H37" s="30">
        <f t="shared" si="18"/>
        <v>3559.393757392465</v>
      </c>
      <c r="I37" s="30">
        <f t="shared" si="18"/>
        <v>3610.4615638976252</v>
      </c>
      <c r="J37" s="30">
        <f t="shared" si="18"/>
        <v>3474.308886871524</v>
      </c>
      <c r="K37" s="30">
        <f t="shared" si="18"/>
        <v>3475.6134225184933</v>
      </c>
      <c r="L37" s="30">
        <f t="shared" si="18"/>
        <v>3422.2962503982017</v>
      </c>
      <c r="M37" s="30">
        <f t="shared" si="18"/>
        <v>3348.8279096069941</v>
      </c>
      <c r="N37" s="30">
        <f t="shared" si="18"/>
        <v>3184.1797176666955</v>
      </c>
      <c r="O37" s="30">
        <f t="shared" si="18"/>
        <v>3236.1020416687334</v>
      </c>
      <c r="P37" s="30">
        <f t="shared" ref="P37" si="20">P31</f>
        <v>3312.0084673934107</v>
      </c>
      <c r="Q37" s="31">
        <f>Q31</f>
        <v>3430.8787735299688</v>
      </c>
      <c r="R37" s="31">
        <f>R31</f>
        <v>3485.8190588473926</v>
      </c>
      <c r="S37" s="31">
        <f>S31</f>
        <v>3681.1162455703497</v>
      </c>
      <c r="T37" s="33"/>
    </row>
    <row r="38" spans="2:20" x14ac:dyDescent="0.3">
      <c r="C38" s="3" t="s">
        <v>25</v>
      </c>
      <c r="D38" s="37"/>
      <c r="E38" s="30">
        <f>'Input Data'!B92</f>
        <v>736.47021052681475</v>
      </c>
      <c r="F38" s="30">
        <f>'Input Data'!C92</f>
        <v>871.82670662318571</v>
      </c>
      <c r="G38" s="30">
        <f>'Input Data'!D92</f>
        <v>845.25466384539914</v>
      </c>
      <c r="H38" s="30">
        <f>'Input Data'!E92</f>
        <v>1077.0032102634138</v>
      </c>
      <c r="I38" s="30">
        <f>'Input Data'!F92</f>
        <v>1102.5489846972314</v>
      </c>
      <c r="J38" s="30">
        <f>'Input Data'!G92</f>
        <v>1109.6816984675529</v>
      </c>
      <c r="K38" s="30">
        <f>'Input Data'!H92</f>
        <v>1118.0102958189382</v>
      </c>
      <c r="L38" s="30">
        <f>'Input Data'!I92</f>
        <v>1100.9424147392454</v>
      </c>
      <c r="M38" s="30">
        <f>'Input Data'!J92</f>
        <v>1164.648268164605</v>
      </c>
      <c r="N38" s="30">
        <f>'Input Data'!K92</f>
        <v>1111.9193641853976</v>
      </c>
      <c r="O38" s="30">
        <f>'Input Data'!L92</f>
        <v>1019.115285658597</v>
      </c>
      <c r="P38" s="30">
        <f>'Input Data'!M92</f>
        <v>1059.297555789821</v>
      </c>
      <c r="Q38" s="31">
        <f>'Input Data'!N92</f>
        <v>1088.3147904327213</v>
      </c>
      <c r="R38" s="31">
        <f>'Input Data'!O92</f>
        <v>1080.2936741626013</v>
      </c>
      <c r="S38" s="31">
        <f>'Input Data'!P92</f>
        <v>1077.2156820764208</v>
      </c>
      <c r="T38" s="33"/>
    </row>
    <row r="39" spans="2:20" x14ac:dyDescent="0.3">
      <c r="C39" s="3" t="s">
        <v>30</v>
      </c>
      <c r="D39" s="37"/>
      <c r="E39" s="30">
        <f>'Input Data'!B118</f>
        <v>411.73110443189375</v>
      </c>
      <c r="F39" s="30">
        <f>'Input Data'!C118</f>
        <v>461.32915524087355</v>
      </c>
      <c r="G39" s="30">
        <f>'Input Data'!D118</f>
        <v>464.92686819039523</v>
      </c>
      <c r="H39" s="30">
        <f>'Input Data'!E118</f>
        <v>541.27461263351086</v>
      </c>
      <c r="I39" s="30">
        <f>'Input Data'!F118</f>
        <v>579.00817410866364</v>
      </c>
      <c r="J39" s="30">
        <f>'Input Data'!G118</f>
        <v>517.84865071285174</v>
      </c>
      <c r="K39" s="30">
        <f>'Input Data'!H118</f>
        <v>481.77723973748471</v>
      </c>
      <c r="L39" s="30">
        <f>'Input Data'!I118</f>
        <v>504.52873035528501</v>
      </c>
      <c r="M39" s="30">
        <f>'Input Data'!J118</f>
        <v>462.92599781889442</v>
      </c>
      <c r="N39" s="30">
        <f>'Input Data'!K118</f>
        <v>442.20769501085965</v>
      </c>
      <c r="O39" s="30">
        <f>'Input Data'!L118</f>
        <v>434.13189542217424</v>
      </c>
      <c r="P39" s="30">
        <f>'Input Data'!M118</f>
        <v>499.44139075912972</v>
      </c>
      <c r="Q39" s="31">
        <f>'Input Data'!N118</f>
        <v>536.319364088116</v>
      </c>
      <c r="R39" s="31">
        <f>'Input Data'!O118</f>
        <v>438.05461278368938</v>
      </c>
      <c r="S39" s="31">
        <f>'Input Data'!P118</f>
        <v>440.39343328921598</v>
      </c>
      <c r="T39" s="33"/>
    </row>
    <row r="40" spans="2:20" x14ac:dyDescent="0.3">
      <c r="C40" s="3" t="s">
        <v>108</v>
      </c>
      <c r="D40" s="37"/>
      <c r="E40" s="30">
        <f>E36-E$38-E$39</f>
        <v>1742.9206314801729</v>
      </c>
      <c r="F40" s="30">
        <f t="shared" ref="F40:S41" si="21">F36-F$38-F$39</f>
        <v>1883.7537277596812</v>
      </c>
      <c r="G40" s="30">
        <f t="shared" si="21"/>
        <v>1800.0045543119552</v>
      </c>
      <c r="H40" s="30">
        <f t="shared" si="21"/>
        <v>1941.1159344955399</v>
      </c>
      <c r="I40" s="30">
        <f t="shared" si="21"/>
        <v>1928.90440509173</v>
      </c>
      <c r="J40" s="30">
        <f t="shared" si="21"/>
        <v>1846.7785376911193</v>
      </c>
      <c r="K40" s="30">
        <f t="shared" si="21"/>
        <v>1875.8258869620704</v>
      </c>
      <c r="L40" s="30">
        <f t="shared" si="21"/>
        <v>1816.8251053036711</v>
      </c>
      <c r="M40" s="30">
        <f t="shared" si="21"/>
        <v>1721.2536436234946</v>
      </c>
      <c r="N40" s="30">
        <f t="shared" si="21"/>
        <v>1630.0526584704382</v>
      </c>
      <c r="O40" s="30">
        <f t="shared" si="21"/>
        <v>1782.8548605879623</v>
      </c>
      <c r="P40" s="30">
        <f t="shared" ref="P40" si="22">P36-P$38-P$39</f>
        <v>1753.2695208444602</v>
      </c>
      <c r="Q40" s="31">
        <f t="shared" si="21"/>
        <v>1806.2446190091318</v>
      </c>
      <c r="R40" s="31">
        <f t="shared" si="21"/>
        <v>1639.7339621896015</v>
      </c>
      <c r="S40" s="31">
        <f t="shared" si="21"/>
        <v>1637.4664204853048</v>
      </c>
      <c r="T40" s="33"/>
    </row>
    <row r="41" spans="2:20" x14ac:dyDescent="0.3">
      <c r="C41" s="3" t="s">
        <v>112</v>
      </c>
      <c r="D41" s="37"/>
      <c r="E41" s="30">
        <f>E37-E$38-E$39</f>
        <v>1742.9206314801729</v>
      </c>
      <c r="F41" s="30">
        <f t="shared" si="21"/>
        <v>1883.7537277596812</v>
      </c>
      <c r="G41" s="30">
        <f t="shared" si="21"/>
        <v>1800.0045543119552</v>
      </c>
      <c r="H41" s="30">
        <f t="shared" si="21"/>
        <v>1941.1159344955399</v>
      </c>
      <c r="I41" s="30">
        <f t="shared" si="21"/>
        <v>1928.90440509173</v>
      </c>
      <c r="J41" s="30">
        <f t="shared" si="21"/>
        <v>1846.7785376911193</v>
      </c>
      <c r="K41" s="30">
        <f t="shared" si="21"/>
        <v>1875.8258869620704</v>
      </c>
      <c r="L41" s="30">
        <f t="shared" si="21"/>
        <v>1816.8251053036711</v>
      </c>
      <c r="M41" s="30">
        <f t="shared" si="21"/>
        <v>1721.2536436234946</v>
      </c>
      <c r="N41" s="30">
        <f t="shared" si="21"/>
        <v>1630.0526584704382</v>
      </c>
      <c r="O41" s="30">
        <f t="shared" si="21"/>
        <v>1782.8548605879623</v>
      </c>
      <c r="P41" s="30">
        <f t="shared" si="21"/>
        <v>1753.2695208444602</v>
      </c>
      <c r="Q41" s="31">
        <f t="shared" si="21"/>
        <v>1806.2446190091318</v>
      </c>
      <c r="R41" s="31">
        <f t="shared" si="21"/>
        <v>1967.4707719011019</v>
      </c>
      <c r="S41" s="31">
        <f t="shared" si="21"/>
        <v>2163.5071302047131</v>
      </c>
      <c r="T41" s="33"/>
    </row>
    <row r="42" spans="2:20" x14ac:dyDescent="0.3">
      <c r="C42" s="23"/>
      <c r="D42" s="33"/>
      <c r="E42" s="53"/>
      <c r="F42" s="53"/>
      <c r="G42" s="53"/>
      <c r="H42" s="53"/>
      <c r="I42" s="53"/>
      <c r="J42" s="53"/>
      <c r="K42" s="53"/>
      <c r="L42" s="53"/>
      <c r="M42" s="53"/>
      <c r="N42" s="53"/>
      <c r="O42" s="53"/>
      <c r="P42" s="53"/>
      <c r="Q42" s="41"/>
      <c r="R42" s="41"/>
      <c r="S42" s="41"/>
      <c r="T42" s="33"/>
    </row>
    <row r="43" spans="2:20" x14ac:dyDescent="0.3">
      <c r="B43" s="23" t="s">
        <v>159</v>
      </c>
      <c r="C43" s="23"/>
      <c r="D43" s="33"/>
      <c r="E43" s="53"/>
      <c r="F43" s="53"/>
      <c r="G43" s="53"/>
      <c r="H43" s="53"/>
      <c r="I43" s="53"/>
      <c r="J43" s="53"/>
      <c r="K43" s="53"/>
      <c r="L43" s="53"/>
      <c r="M43" s="53"/>
      <c r="N43" s="53"/>
      <c r="O43" s="53"/>
      <c r="P43" s="53"/>
      <c r="Q43" s="41"/>
      <c r="R43" s="41"/>
      <c r="S43" s="41"/>
      <c r="T43" s="33"/>
    </row>
    <row r="44" spans="2:20" x14ac:dyDescent="0.3">
      <c r="C44" s="23"/>
      <c r="D44" s="33"/>
      <c r="E44" s="53"/>
      <c r="F44" s="53"/>
      <c r="G44" s="53"/>
      <c r="H44" s="53"/>
      <c r="I44" s="53"/>
      <c r="J44" s="53"/>
      <c r="K44" s="53"/>
      <c r="L44" s="53"/>
      <c r="M44" s="53"/>
      <c r="N44" s="53"/>
      <c r="O44" s="53"/>
      <c r="P44" s="53"/>
      <c r="Q44" s="41"/>
      <c r="R44" s="41"/>
      <c r="S44" s="41"/>
      <c r="T44" s="33"/>
    </row>
    <row r="45" spans="2:20" x14ac:dyDescent="0.3">
      <c r="C45" s="3" t="s">
        <v>99</v>
      </c>
      <c r="D45" s="28">
        <f>'Input Data'!B215</f>
        <v>61.446062017407982</v>
      </c>
      <c r="E45" s="53"/>
      <c r="F45" s="53"/>
      <c r="G45" s="53"/>
      <c r="H45" s="53"/>
      <c r="I45" s="53"/>
      <c r="J45" s="53"/>
      <c r="K45" s="53"/>
      <c r="L45" s="53"/>
      <c r="M45" s="53"/>
      <c r="N45" s="53"/>
      <c r="O45" s="53"/>
      <c r="P45" s="53"/>
      <c r="Q45" s="41"/>
      <c r="R45" s="41"/>
      <c r="S45" s="41"/>
      <c r="T45" s="33"/>
    </row>
    <row r="46" spans="2:20" x14ac:dyDescent="0.3">
      <c r="C46" s="23"/>
      <c r="D46" s="33"/>
      <c r="E46" s="53"/>
      <c r="F46" s="53"/>
      <c r="G46" s="53"/>
      <c r="H46" s="53"/>
      <c r="I46" s="53"/>
      <c r="J46" s="53"/>
      <c r="K46" s="53"/>
      <c r="L46" s="53"/>
      <c r="M46" s="53"/>
      <c r="N46" s="53"/>
      <c r="O46" s="53"/>
      <c r="P46" s="53"/>
      <c r="Q46" s="41"/>
      <c r="R46" s="41"/>
      <c r="S46" s="41"/>
      <c r="T46" s="33"/>
    </row>
    <row r="47" spans="2:20" x14ac:dyDescent="0.3">
      <c r="C47" s="23"/>
      <c r="D47" s="30" t="s">
        <v>89</v>
      </c>
      <c r="E47" s="30" t="s">
        <v>90</v>
      </c>
      <c r="F47" s="30" t="s">
        <v>165</v>
      </c>
      <c r="G47" s="53"/>
      <c r="H47" s="53"/>
      <c r="I47" s="53"/>
      <c r="J47" s="53"/>
      <c r="K47" s="53"/>
      <c r="L47" s="53"/>
      <c r="M47" s="53"/>
      <c r="N47" s="53"/>
      <c r="O47" s="53"/>
      <c r="P47" s="53"/>
      <c r="Q47" s="41"/>
      <c r="R47" s="41"/>
      <c r="S47" s="41"/>
      <c r="T47" s="33"/>
    </row>
    <row r="48" spans="2:20" x14ac:dyDescent="0.3">
      <c r="C48" s="3" t="s">
        <v>108</v>
      </c>
      <c r="D48" s="31">
        <f>Q40</f>
        <v>1806.2446190091318</v>
      </c>
      <c r="E48" s="30">
        <f t="shared" ref="E48:F49" si="23">R40</f>
        <v>1639.7339621896015</v>
      </c>
      <c r="F48" s="30">
        <f t="shared" si="23"/>
        <v>1637.4664204853048</v>
      </c>
      <c r="G48" s="53"/>
      <c r="H48" s="53"/>
      <c r="I48" s="53"/>
      <c r="J48" s="53"/>
      <c r="K48" s="53"/>
      <c r="L48" s="53"/>
      <c r="M48" s="53"/>
      <c r="N48" s="53"/>
      <c r="O48" s="53"/>
      <c r="P48" s="53"/>
      <c r="Q48" s="41"/>
      <c r="R48" s="41"/>
      <c r="S48" s="41"/>
      <c r="T48" s="33"/>
    </row>
    <row r="49" spans="2:20" x14ac:dyDescent="0.3">
      <c r="C49" s="3" t="s">
        <v>112</v>
      </c>
      <c r="D49" s="31">
        <f>Q41</f>
        <v>1806.2446190091318</v>
      </c>
      <c r="E49" s="30">
        <f t="shared" si="23"/>
        <v>1967.4707719011019</v>
      </c>
      <c r="F49" s="30">
        <f t="shared" si="23"/>
        <v>2163.5071302047131</v>
      </c>
      <c r="G49" s="53"/>
      <c r="H49" s="53"/>
      <c r="I49" s="53"/>
      <c r="J49" s="53"/>
      <c r="K49" s="53"/>
      <c r="L49" s="53"/>
      <c r="M49" s="53"/>
      <c r="N49" s="53"/>
      <c r="O49" s="53"/>
      <c r="P49" s="53"/>
      <c r="Q49" s="41"/>
      <c r="R49" s="41"/>
      <c r="S49" s="41"/>
      <c r="T49" s="33"/>
    </row>
    <row r="50" spans="2:20" x14ac:dyDescent="0.3">
      <c r="C50" s="3" t="s">
        <v>160</v>
      </c>
      <c r="D50" s="31">
        <f>'Input Data'!B143</f>
        <v>342.46072771617867</v>
      </c>
      <c r="E50" s="30">
        <f>'Input Data'!C143</f>
        <v>237.85066851496464</v>
      </c>
      <c r="F50" s="30">
        <f>'Input Data'!D143</f>
        <v>337.75114336836748</v>
      </c>
      <c r="G50" s="53"/>
      <c r="H50" s="53"/>
      <c r="I50" s="53"/>
      <c r="J50" s="53"/>
      <c r="K50" s="53"/>
      <c r="L50" s="53"/>
      <c r="M50" s="53"/>
      <c r="N50" s="53"/>
      <c r="O50" s="53"/>
      <c r="P50" s="53"/>
      <c r="Q50" s="41"/>
      <c r="R50" s="41"/>
      <c r="S50" s="41"/>
      <c r="T50" s="33"/>
    </row>
    <row r="51" spans="2:20" x14ac:dyDescent="0.3">
      <c r="C51" s="3" t="s">
        <v>126</v>
      </c>
      <c r="D51" s="31">
        <f>D48-D$50-$D$45</f>
        <v>1402.3378292755453</v>
      </c>
      <c r="E51" s="30">
        <f t="shared" ref="E51:F52" si="24">E48-E$50-$D$45</f>
        <v>1340.4372316572289</v>
      </c>
      <c r="F51" s="30">
        <f t="shared" si="24"/>
        <v>1238.2692150995292</v>
      </c>
      <c r="G51" s="53"/>
      <c r="H51" s="53"/>
      <c r="I51" s="53"/>
      <c r="J51" s="53"/>
      <c r="K51" s="53"/>
      <c r="L51" s="53"/>
      <c r="M51" s="53"/>
      <c r="N51" s="53"/>
      <c r="O51" s="53"/>
      <c r="P51" s="53"/>
      <c r="Q51" s="41"/>
      <c r="R51" s="41"/>
      <c r="S51" s="41"/>
      <c r="T51" s="33"/>
    </row>
    <row r="52" spans="2:20" x14ac:dyDescent="0.3">
      <c r="C52" s="3" t="s">
        <v>127</v>
      </c>
      <c r="D52" s="31">
        <f>D49-D$50-$D$45</f>
        <v>1402.3378292755453</v>
      </c>
      <c r="E52" s="30">
        <f t="shared" si="24"/>
        <v>1668.1740413687294</v>
      </c>
      <c r="F52" s="30">
        <f t="shared" si="24"/>
        <v>1764.3099248189376</v>
      </c>
      <c r="G52" s="53"/>
      <c r="H52" s="53"/>
      <c r="I52" s="53"/>
      <c r="J52" s="53"/>
      <c r="K52" s="53"/>
      <c r="L52" s="53"/>
      <c r="M52" s="53"/>
      <c r="N52" s="53"/>
      <c r="O52" s="53"/>
      <c r="P52" s="53"/>
      <c r="Q52" s="41"/>
      <c r="R52" s="41"/>
      <c r="S52" s="41"/>
      <c r="T52" s="33"/>
    </row>
    <row r="53" spans="2:20" x14ac:dyDescent="0.3">
      <c r="C53" s="23"/>
      <c r="D53" s="33"/>
      <c r="E53" s="53"/>
      <c r="F53" s="53"/>
      <c r="G53" s="53"/>
      <c r="H53" s="53"/>
      <c r="I53" s="53"/>
      <c r="J53" s="53"/>
      <c r="K53" s="53"/>
      <c r="L53" s="53"/>
      <c r="M53" s="53"/>
      <c r="N53" s="53"/>
      <c r="O53" s="53"/>
      <c r="P53" s="53"/>
      <c r="Q53" s="41"/>
      <c r="R53" s="41"/>
      <c r="S53" s="41"/>
      <c r="T53" s="33"/>
    </row>
    <row r="54" spans="2:20" x14ac:dyDescent="0.3">
      <c r="B54" s="23" t="s">
        <v>117</v>
      </c>
      <c r="C54" s="23"/>
      <c r="D54" s="33"/>
      <c r="E54" s="53"/>
      <c r="F54" s="53"/>
      <c r="G54" s="53"/>
      <c r="H54" s="53"/>
      <c r="I54" s="53"/>
      <c r="J54" s="53"/>
      <c r="K54" s="53"/>
      <c r="L54" s="53"/>
      <c r="M54" s="53"/>
      <c r="N54" s="53"/>
      <c r="O54" s="53"/>
      <c r="P54" s="53"/>
      <c r="Q54" s="41"/>
      <c r="R54" s="41"/>
      <c r="S54" s="41"/>
      <c r="T54" s="33"/>
    </row>
    <row r="55" spans="2:20" x14ac:dyDescent="0.3">
      <c r="C55" s="23"/>
      <c r="D55" s="33"/>
      <c r="E55" s="53"/>
      <c r="F55" s="53"/>
      <c r="G55" s="53"/>
      <c r="H55" s="53"/>
      <c r="I55" s="53"/>
      <c r="J55" s="53"/>
      <c r="K55" s="53"/>
      <c r="L55" s="53"/>
      <c r="M55" s="53"/>
      <c r="N55" s="53"/>
      <c r="O55" s="53"/>
      <c r="P55" s="53"/>
      <c r="Q55" s="41"/>
      <c r="R55" s="41"/>
      <c r="S55" s="41"/>
      <c r="T55" s="33"/>
    </row>
    <row r="56" spans="2:20" x14ac:dyDescent="0.3">
      <c r="C56" s="3" t="s">
        <v>100</v>
      </c>
      <c r="D56" s="43">
        <f>'Input Data'!B84</f>
        <v>0.98599996489091446</v>
      </c>
      <c r="E56" s="53"/>
      <c r="F56" s="53"/>
      <c r="G56" s="53"/>
      <c r="H56" s="53"/>
      <c r="I56" s="53"/>
      <c r="J56" s="53"/>
      <c r="K56" s="53"/>
      <c r="L56" s="53"/>
      <c r="M56" s="53"/>
      <c r="N56" s="53"/>
      <c r="O56" s="53"/>
      <c r="P56" s="53"/>
      <c r="Q56" s="41"/>
      <c r="R56" s="41"/>
      <c r="S56" s="41"/>
      <c r="T56" s="33"/>
    </row>
    <row r="57" spans="2:20" x14ac:dyDescent="0.3">
      <c r="C57" s="3" t="s">
        <v>128</v>
      </c>
      <c r="D57" s="44">
        <f>'Input Data'!B168</f>
        <v>0.91819343843204093</v>
      </c>
      <c r="E57" s="53"/>
      <c r="F57" s="53"/>
      <c r="G57" s="53"/>
      <c r="H57" s="53"/>
      <c r="I57" s="53"/>
      <c r="J57" s="53"/>
      <c r="K57" s="53"/>
      <c r="L57" s="53"/>
      <c r="M57" s="53"/>
      <c r="N57" s="53"/>
      <c r="O57" s="53"/>
      <c r="P57" s="53"/>
      <c r="Q57" s="41"/>
      <c r="R57" s="41"/>
      <c r="S57" s="41"/>
      <c r="T57" s="33"/>
    </row>
    <row r="58" spans="2:20" x14ac:dyDescent="0.3">
      <c r="C58" s="3" t="s">
        <v>129</v>
      </c>
      <c r="D58" s="44">
        <f>'Input Data'!B192</f>
        <v>0.69920295629540896</v>
      </c>
      <c r="E58" s="53"/>
      <c r="F58" s="53"/>
      <c r="G58" s="53"/>
      <c r="H58" s="53"/>
      <c r="I58" s="53"/>
      <c r="J58" s="53"/>
      <c r="K58" s="53"/>
      <c r="L58" s="53"/>
      <c r="M58" s="53"/>
      <c r="N58" s="53"/>
      <c r="O58" s="53"/>
      <c r="P58" s="53"/>
      <c r="Q58" s="41"/>
      <c r="R58" s="41"/>
      <c r="S58" s="41"/>
      <c r="T58" s="33"/>
    </row>
    <row r="59" spans="2:20" x14ac:dyDescent="0.3">
      <c r="C59" s="23"/>
      <c r="D59" s="33"/>
      <c r="E59" s="53"/>
      <c r="F59" s="53"/>
      <c r="G59" s="53"/>
      <c r="H59" s="53"/>
      <c r="I59" s="53"/>
      <c r="J59" s="53"/>
      <c r="K59" s="53"/>
      <c r="L59" s="53"/>
      <c r="M59" s="53"/>
      <c r="N59" s="53"/>
      <c r="O59" s="53"/>
      <c r="P59" s="53"/>
      <c r="Q59" s="41"/>
      <c r="R59" s="41"/>
      <c r="S59" s="41"/>
      <c r="T59" s="33"/>
    </row>
    <row r="60" spans="2:20" x14ac:dyDescent="0.3">
      <c r="C60" s="3" t="s">
        <v>101</v>
      </c>
      <c r="D60" s="30" t="s">
        <v>165</v>
      </c>
      <c r="E60" s="53"/>
      <c r="F60" s="53"/>
      <c r="G60" s="53"/>
      <c r="H60" s="53"/>
      <c r="I60" s="53"/>
      <c r="J60" s="53"/>
      <c r="K60" s="53"/>
      <c r="L60" s="53"/>
      <c r="M60" s="53"/>
      <c r="N60" s="53"/>
      <c r="O60" s="53"/>
      <c r="P60" s="53"/>
      <c r="Q60" s="41"/>
      <c r="R60" s="41"/>
      <c r="S60" s="41"/>
      <c r="T60" s="33"/>
    </row>
    <row r="61" spans="2:20" x14ac:dyDescent="0.3">
      <c r="C61" s="3" t="s">
        <v>118</v>
      </c>
      <c r="D61" s="30" t="s">
        <v>90</v>
      </c>
      <c r="E61" s="53"/>
      <c r="F61" s="53"/>
      <c r="G61" s="53"/>
      <c r="H61" s="53"/>
      <c r="I61" s="53"/>
      <c r="J61" s="53"/>
      <c r="K61" s="53"/>
      <c r="L61" s="53"/>
      <c r="M61" s="53"/>
      <c r="N61" s="53"/>
      <c r="O61" s="53"/>
      <c r="P61" s="53"/>
      <c r="Q61" s="41"/>
      <c r="R61" s="41"/>
      <c r="S61" s="41"/>
      <c r="T61" s="33"/>
    </row>
    <row r="62" spans="2:20" x14ac:dyDescent="0.3">
      <c r="C62" s="3" t="s">
        <v>130</v>
      </c>
      <c r="D62" s="31">
        <f>F51/D$56/D$57/D$58</f>
        <v>1956.1436119365665</v>
      </c>
      <c r="E62" s="53"/>
      <c r="F62" s="53"/>
      <c r="G62" s="53"/>
      <c r="H62" s="53"/>
      <c r="I62" s="53"/>
      <c r="J62" s="53"/>
      <c r="K62" s="53"/>
      <c r="L62" s="53"/>
      <c r="M62" s="53"/>
      <c r="N62" s="53"/>
      <c r="O62" s="53"/>
      <c r="P62" s="53"/>
      <c r="Q62" s="41"/>
      <c r="R62" s="41"/>
      <c r="S62" s="41"/>
      <c r="T62" s="33"/>
    </row>
    <row r="63" spans="2:20" x14ac:dyDescent="0.3">
      <c r="C63" s="3" t="s">
        <v>131</v>
      </c>
      <c r="D63" s="31">
        <f>F52/D$56/D$57/D$58</f>
        <v>2787.151248554173</v>
      </c>
      <c r="E63" s="53"/>
      <c r="F63" s="53"/>
      <c r="G63" s="53"/>
      <c r="H63" s="53"/>
      <c r="I63" s="53"/>
      <c r="J63" s="53"/>
      <c r="K63" s="53"/>
      <c r="L63" s="53"/>
      <c r="M63" s="53"/>
      <c r="N63" s="53"/>
      <c r="O63" s="53"/>
      <c r="P63" s="53"/>
      <c r="Q63" s="41"/>
      <c r="R63" s="41"/>
      <c r="S63" s="41"/>
      <c r="T63" s="33"/>
    </row>
    <row r="64" spans="2:20" ht="14.5" x14ac:dyDescent="0.35">
      <c r="C64" s="3" t="s">
        <v>31</v>
      </c>
      <c r="D64" s="31">
        <f>D63-D62</f>
        <v>831.00763661760652</v>
      </c>
      <c r="E64" s="60" t="s">
        <v>174</v>
      </c>
      <c r="F64" s="53"/>
      <c r="G64" s="53"/>
      <c r="H64" s="53"/>
      <c r="I64" s="53"/>
      <c r="J64" s="53"/>
      <c r="K64" s="53"/>
      <c r="L64" s="53"/>
      <c r="M64" s="53"/>
      <c r="N64" s="53"/>
      <c r="O64" s="53"/>
      <c r="P64" s="53"/>
      <c r="Q64" s="41"/>
      <c r="R64" s="41"/>
      <c r="S64" s="41"/>
      <c r="T64" s="33"/>
    </row>
    <row r="65" spans="2:20" x14ac:dyDescent="0.3">
      <c r="C65" s="23"/>
      <c r="D65" s="33"/>
      <c r="E65" s="53"/>
      <c r="F65" s="53"/>
      <c r="G65" s="53"/>
      <c r="H65" s="53"/>
      <c r="I65" s="53"/>
      <c r="J65" s="53"/>
      <c r="K65" s="53"/>
      <c r="L65" s="53"/>
      <c r="M65" s="53"/>
      <c r="N65" s="53"/>
      <c r="O65" s="53"/>
      <c r="P65" s="53"/>
      <c r="Q65" s="41"/>
      <c r="R65" s="41"/>
      <c r="S65" s="41"/>
      <c r="T65" s="33"/>
    </row>
    <row r="66" spans="2:20" x14ac:dyDescent="0.3">
      <c r="B66" s="23" t="s">
        <v>119</v>
      </c>
      <c r="C66" s="23"/>
      <c r="D66" s="33"/>
      <c r="E66" s="53"/>
      <c r="F66" s="53"/>
      <c r="G66" s="53"/>
      <c r="H66" s="53"/>
      <c r="I66" s="53"/>
      <c r="J66" s="53"/>
      <c r="K66" s="53"/>
      <c r="L66" s="53"/>
      <c r="M66" s="53"/>
      <c r="N66" s="53"/>
      <c r="O66" s="53"/>
      <c r="P66" s="53"/>
      <c r="Q66" s="41"/>
      <c r="R66" s="41"/>
      <c r="S66" s="41"/>
      <c r="T66" s="33"/>
    </row>
    <row r="67" spans="2:20" x14ac:dyDescent="0.3">
      <c r="B67" s="23" t="s">
        <v>175</v>
      </c>
      <c r="C67" s="23"/>
      <c r="D67" s="33"/>
      <c r="E67" s="53"/>
      <c r="F67" s="53"/>
      <c r="G67" s="53"/>
      <c r="H67" s="53"/>
      <c r="I67" s="53"/>
      <c r="J67" s="53"/>
      <c r="K67" s="53"/>
      <c r="L67" s="53"/>
      <c r="M67" s="53"/>
      <c r="N67" s="53"/>
      <c r="O67" s="53"/>
      <c r="P67" s="53"/>
      <c r="Q67" s="41"/>
      <c r="R67" s="41"/>
      <c r="S67" s="41"/>
      <c r="T67" s="33"/>
    </row>
    <row r="68" spans="2:20" x14ac:dyDescent="0.3">
      <c r="B68" s="23"/>
      <c r="C68" s="23"/>
      <c r="D68" s="33"/>
      <c r="E68" s="53"/>
      <c r="F68" s="53"/>
      <c r="G68" s="53"/>
      <c r="H68" s="53"/>
      <c r="I68" s="53"/>
      <c r="J68" s="53"/>
      <c r="K68" s="53"/>
      <c r="L68" s="53"/>
      <c r="M68" s="53"/>
      <c r="N68" s="53"/>
      <c r="O68" s="53"/>
      <c r="P68" s="53"/>
      <c r="Q68" s="41"/>
      <c r="R68" s="41"/>
      <c r="S68" s="41"/>
      <c r="T68" s="33"/>
    </row>
    <row r="69" spans="2:20" x14ac:dyDescent="0.3">
      <c r="C69" s="36"/>
      <c r="D69" s="29" t="str">
        <f>D61</f>
        <v>2024/25</v>
      </c>
      <c r="E69" s="53"/>
      <c r="F69" s="53"/>
      <c r="G69" s="53"/>
      <c r="H69" s="53"/>
      <c r="I69" s="53"/>
      <c r="J69" s="53"/>
      <c r="K69" s="53"/>
      <c r="L69" s="53"/>
      <c r="M69" s="53"/>
      <c r="N69" s="53"/>
      <c r="O69" s="53"/>
      <c r="P69" s="53"/>
      <c r="Q69" s="41"/>
      <c r="R69" s="41"/>
      <c r="S69" s="41"/>
      <c r="T69" s="33"/>
    </row>
    <row r="70" spans="2:20" x14ac:dyDescent="0.3">
      <c r="C70" s="25" t="s">
        <v>132</v>
      </c>
      <c r="D70" s="31">
        <f>MAX(D62:D63)</f>
        <v>2787.151248554173</v>
      </c>
    </row>
    <row r="72" spans="2:20" ht="14.5" x14ac:dyDescent="0.35">
      <c r="B72" s="76" t="s">
        <v>209</v>
      </c>
    </row>
  </sheetData>
  <phoneticPr fontId="15" type="noConversion"/>
  <hyperlinks>
    <hyperlink ref="B72" location="Contents!A1" display="Link to Contents page" xr:uid="{C3083C39-B68A-4C78-AFF2-03441C44FF63}"/>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41EF8-1989-4C94-A588-155408CAB19F}">
  <dimension ref="A1:V72"/>
  <sheetViews>
    <sheetView zoomScale="80" zoomScaleNormal="80" workbookViewId="0"/>
  </sheetViews>
  <sheetFormatPr defaultColWidth="9.08984375" defaultRowHeight="14" x14ac:dyDescent="0.3"/>
  <cols>
    <col min="1" max="1" width="6.26953125" style="24" customWidth="1"/>
    <col min="2" max="2" width="5.08984375" style="24" customWidth="1"/>
    <col min="3" max="3" width="83.08984375" style="24" customWidth="1"/>
    <col min="4" max="5" width="10.90625" style="24" customWidth="1"/>
    <col min="6" max="15" width="10.90625" style="24" bestFit="1" customWidth="1"/>
    <col min="16" max="16" width="10.90625" style="24" customWidth="1"/>
    <col min="17" max="19" width="10.90625" style="24" bestFit="1" customWidth="1"/>
    <col min="20" max="20" width="9.90625" style="24" bestFit="1" customWidth="1"/>
    <col min="21" max="16384" width="9.08984375" style="24"/>
  </cols>
  <sheetData>
    <row r="1" spans="1:22" x14ac:dyDescent="0.3">
      <c r="A1" s="23" t="s">
        <v>116</v>
      </c>
    </row>
    <row r="2" spans="1:22" x14ac:dyDescent="0.3">
      <c r="A2" s="2" t="s">
        <v>161</v>
      </c>
    </row>
    <row r="3" spans="1:22" x14ac:dyDescent="0.3">
      <c r="A3" s="2"/>
    </row>
    <row r="4" spans="1:22" x14ac:dyDescent="0.3">
      <c r="B4" s="23" t="s">
        <v>105</v>
      </c>
    </row>
    <row r="6" spans="1:22" x14ac:dyDescent="0.3">
      <c r="C6" s="25" t="s">
        <v>121</v>
      </c>
      <c r="D6" s="26">
        <f>'Input Data'!B239</f>
        <v>5.5872279685214975E-3</v>
      </c>
    </row>
    <row r="8" spans="1:22" x14ac:dyDescent="0.3">
      <c r="C8" s="27"/>
      <c r="D8" s="28" t="s">
        <v>76</v>
      </c>
      <c r="E8" s="28" t="s">
        <v>77</v>
      </c>
      <c r="F8" s="28" t="s">
        <v>78</v>
      </c>
      <c r="G8" s="28" t="s">
        <v>79</v>
      </c>
      <c r="H8" s="28" t="s">
        <v>80</v>
      </c>
      <c r="I8" s="28" t="s">
        <v>81</v>
      </c>
      <c r="J8" s="28" t="s">
        <v>82</v>
      </c>
      <c r="K8" s="28" t="s">
        <v>83</v>
      </c>
      <c r="L8" s="28" t="s">
        <v>84</v>
      </c>
      <c r="M8" s="28" t="s">
        <v>85</v>
      </c>
      <c r="N8" s="28" t="s">
        <v>86</v>
      </c>
      <c r="O8" s="28" t="s">
        <v>87</v>
      </c>
      <c r="P8" s="28" t="s">
        <v>88</v>
      </c>
      <c r="Q8" s="28" t="s">
        <v>89</v>
      </c>
      <c r="R8" s="28" t="s">
        <v>90</v>
      </c>
      <c r="S8" s="28" t="s">
        <v>165</v>
      </c>
    </row>
    <row r="9" spans="1:22" x14ac:dyDescent="0.3">
      <c r="C9" s="25" t="s">
        <v>27</v>
      </c>
      <c r="D9" s="29">
        <f>'Input Data'!B11</f>
        <v>12304.906300819546</v>
      </c>
      <c r="E9" s="30">
        <f>'Input Data'!C11</f>
        <v>12024.189407267877</v>
      </c>
      <c r="F9" s="30">
        <f>'Input Data'!D11</f>
        <v>12029.523602743609</v>
      </c>
      <c r="G9" s="30">
        <f>'Input Data'!E11</f>
        <v>11900.47484855636</v>
      </c>
      <c r="H9" s="30">
        <f>'Input Data'!F11</f>
        <v>11865.684181398003</v>
      </c>
      <c r="I9" s="30">
        <f>'Input Data'!G11</f>
        <v>11658.204101603789</v>
      </c>
      <c r="J9" s="30">
        <f>'Input Data'!H11</f>
        <v>11483.696966570977</v>
      </c>
      <c r="K9" s="30">
        <f>'Input Data'!I11</f>
        <v>11398.026363856305</v>
      </c>
      <c r="L9" s="30">
        <f>'Input Data'!J11</f>
        <v>11289.253919817715</v>
      </c>
      <c r="M9" s="30">
        <f>'Input Data'!K11</f>
        <v>11512.332538348823</v>
      </c>
      <c r="N9" s="30">
        <f>'Input Data'!L11</f>
        <v>11845.452974545155</v>
      </c>
      <c r="O9" s="30">
        <f>'Input Data'!M11</f>
        <v>12154.984034975318</v>
      </c>
      <c r="P9" s="30">
        <f>'Input Data'!N11</f>
        <v>12326.95687723626</v>
      </c>
      <c r="Q9" s="31">
        <f>'Input Data'!O11</f>
        <v>12433.733702719232</v>
      </c>
      <c r="R9" s="31">
        <f>'Input Data'!P11</f>
        <v>12445.753230140204</v>
      </c>
      <c r="S9" s="31">
        <f>'Input Data'!Q11</f>
        <v>12447.74357632892</v>
      </c>
      <c r="U9" s="32"/>
    </row>
    <row r="10" spans="1:22" x14ac:dyDescent="0.3">
      <c r="C10" s="25" t="s">
        <v>26</v>
      </c>
      <c r="D10" s="29">
        <f>D9</f>
        <v>12304.906300819546</v>
      </c>
      <c r="E10" s="30">
        <f t="shared" ref="E10:O10" si="0">E9</f>
        <v>12024.189407267877</v>
      </c>
      <c r="F10" s="30">
        <f t="shared" si="0"/>
        <v>12029.523602743609</v>
      </c>
      <c r="G10" s="30">
        <f t="shared" si="0"/>
        <v>11900.47484855636</v>
      </c>
      <c r="H10" s="30">
        <f t="shared" si="0"/>
        <v>11865.684181398003</v>
      </c>
      <c r="I10" s="30">
        <f t="shared" si="0"/>
        <v>11658.204101603789</v>
      </c>
      <c r="J10" s="30">
        <f t="shared" si="0"/>
        <v>11483.696966570977</v>
      </c>
      <c r="K10" s="30">
        <f t="shared" si="0"/>
        <v>11398.026363856305</v>
      </c>
      <c r="L10" s="30">
        <f t="shared" si="0"/>
        <v>11289.253919817715</v>
      </c>
      <c r="M10" s="30">
        <f t="shared" si="0"/>
        <v>11512.332538348823</v>
      </c>
      <c r="N10" s="30">
        <f t="shared" si="0"/>
        <v>11845.452974545155</v>
      </c>
      <c r="O10" s="30">
        <f t="shared" si="0"/>
        <v>12154.984034975318</v>
      </c>
      <c r="P10" s="30">
        <f t="shared" ref="P10" si="1">P9</f>
        <v>12326.95687723626</v>
      </c>
      <c r="Q10" s="31">
        <f>'Input Data'!B271</f>
        <v>12202.135167802797</v>
      </c>
      <c r="R10" s="31">
        <f>'Input Data'!C271</f>
        <v>12282.843448800901</v>
      </c>
      <c r="S10" s="31"/>
      <c r="U10" s="32"/>
    </row>
    <row r="11" spans="1:22" x14ac:dyDescent="0.3">
      <c r="C11" s="3" t="s">
        <v>28</v>
      </c>
      <c r="D11" s="29"/>
      <c r="E11" s="30"/>
      <c r="F11" s="30"/>
      <c r="G11" s="30"/>
      <c r="H11" s="30"/>
      <c r="I11" s="30"/>
      <c r="J11" s="30"/>
      <c r="K11" s="30"/>
      <c r="L11" s="30"/>
      <c r="M11" s="30"/>
      <c r="N11" s="30"/>
      <c r="O11" s="30"/>
      <c r="P11" s="30"/>
      <c r="Q11" s="31">
        <f>Q10-Q9</f>
        <v>-231.5985349164348</v>
      </c>
      <c r="R11" s="31">
        <f>R10-R9</f>
        <v>-162.90978133930366</v>
      </c>
      <c r="S11" s="31"/>
      <c r="U11" s="32"/>
    </row>
    <row r="12" spans="1:22" x14ac:dyDescent="0.3">
      <c r="D12" s="33"/>
      <c r="E12" s="34"/>
      <c r="F12" s="34"/>
      <c r="G12" s="34"/>
      <c r="H12" s="34"/>
      <c r="I12" s="34"/>
      <c r="J12" s="34"/>
      <c r="K12" s="34"/>
      <c r="L12" s="34"/>
      <c r="M12" s="34"/>
      <c r="N12" s="34"/>
      <c r="O12" s="34"/>
      <c r="P12" s="34"/>
      <c r="Q12" s="35"/>
      <c r="R12" s="35"/>
      <c r="S12" s="35"/>
    </row>
    <row r="13" spans="1:22" x14ac:dyDescent="0.3">
      <c r="B13" s="23" t="s">
        <v>133</v>
      </c>
      <c r="D13" s="33"/>
      <c r="E13" s="34"/>
      <c r="F13" s="34"/>
      <c r="G13" s="34"/>
      <c r="H13" s="34"/>
      <c r="I13" s="34"/>
      <c r="J13" s="34"/>
      <c r="K13" s="34"/>
      <c r="L13" s="34"/>
      <c r="M13" s="34"/>
      <c r="N13" s="34"/>
      <c r="O13" s="34"/>
      <c r="P13" s="34"/>
      <c r="Q13" s="35"/>
      <c r="R13" s="35"/>
      <c r="S13" s="35"/>
    </row>
    <row r="14" spans="1:22" x14ac:dyDescent="0.3">
      <c r="B14" s="23" t="s">
        <v>113</v>
      </c>
      <c r="D14" s="33"/>
      <c r="E14" s="34"/>
      <c r="F14" s="34"/>
      <c r="G14" s="34"/>
      <c r="H14" s="34"/>
      <c r="I14" s="34"/>
      <c r="J14" s="34"/>
      <c r="K14" s="34"/>
      <c r="L14" s="34"/>
      <c r="M14" s="34"/>
      <c r="N14" s="34"/>
      <c r="O14" s="34"/>
      <c r="P14" s="34"/>
      <c r="Q14" s="35"/>
      <c r="R14" s="35"/>
      <c r="S14" s="35"/>
    </row>
    <row r="15" spans="1:22" x14ac:dyDescent="0.3">
      <c r="U15" s="32"/>
      <c r="V15" s="32"/>
    </row>
    <row r="16" spans="1:22" x14ac:dyDescent="0.3">
      <c r="C16" s="27"/>
      <c r="D16" s="36" t="s">
        <v>76</v>
      </c>
      <c r="E16" s="36" t="s">
        <v>77</v>
      </c>
      <c r="F16" s="36" t="s">
        <v>78</v>
      </c>
      <c r="G16" s="36" t="s">
        <v>79</v>
      </c>
      <c r="H16" s="36" t="s">
        <v>80</v>
      </c>
      <c r="I16" s="36" t="s">
        <v>81</v>
      </c>
      <c r="J16" s="36" t="s">
        <v>82</v>
      </c>
      <c r="K16" s="36" t="s">
        <v>83</v>
      </c>
      <c r="L16" s="36" t="s">
        <v>84</v>
      </c>
      <c r="M16" s="36" t="s">
        <v>85</v>
      </c>
      <c r="N16" s="36" t="s">
        <v>86</v>
      </c>
      <c r="O16" s="36" t="s">
        <v>87</v>
      </c>
      <c r="P16" s="28" t="s">
        <v>88</v>
      </c>
      <c r="Q16" s="28" t="s">
        <v>89</v>
      </c>
      <c r="R16" s="28" t="s">
        <v>90</v>
      </c>
      <c r="S16" s="28" t="s">
        <v>165</v>
      </c>
    </row>
    <row r="17" spans="2:20" x14ac:dyDescent="0.3">
      <c r="C17" s="3" t="s">
        <v>106</v>
      </c>
      <c r="D17" s="37"/>
      <c r="E17" s="30">
        <f>E21+E24</f>
        <v>1211.3455568115392</v>
      </c>
      <c r="F17" s="30">
        <f t="shared" ref="F17:S18" si="2">F21+F24</f>
        <v>1149.8922267631549</v>
      </c>
      <c r="G17" s="30">
        <f t="shared" si="2"/>
        <v>1217.8835764377245</v>
      </c>
      <c r="H17" s="30">
        <f t="shared" si="2"/>
        <v>1261.9257478052195</v>
      </c>
      <c r="I17" s="30">
        <f t="shared" si="2"/>
        <v>1321.2532079131861</v>
      </c>
      <c r="J17" s="30">
        <f t="shared" si="2"/>
        <v>1265.1068580374335</v>
      </c>
      <c r="K17" s="30">
        <f t="shared" si="2"/>
        <v>1305.8630943854357</v>
      </c>
      <c r="L17" s="30">
        <f t="shared" si="2"/>
        <v>1195.0519858157074</v>
      </c>
      <c r="M17" s="30">
        <f t="shared" si="2"/>
        <v>1031.7058773663907</v>
      </c>
      <c r="N17" s="30">
        <f t="shared" si="2"/>
        <v>906.33124258574401</v>
      </c>
      <c r="O17" s="30">
        <f t="shared" si="2"/>
        <v>1017.5074621325664</v>
      </c>
      <c r="P17" s="30">
        <f t="shared" ref="P17" si="3">P21+P24</f>
        <v>1292.264122586816</v>
      </c>
      <c r="Q17" s="31">
        <f t="shared" si="2"/>
        <v>1206.017172256481</v>
      </c>
      <c r="R17" s="31">
        <f t="shared" si="2"/>
        <v>1176.4381312673604</v>
      </c>
      <c r="S17" s="31">
        <f t="shared" si="2"/>
        <v>1161.9206348685489</v>
      </c>
    </row>
    <row r="18" spans="2:20" x14ac:dyDescent="0.3">
      <c r="C18" s="3" t="s">
        <v>110</v>
      </c>
      <c r="D18" s="37"/>
      <c r="E18" s="30">
        <f>E22+E25</f>
        <v>1211.3455568115392</v>
      </c>
      <c r="F18" s="30">
        <f t="shared" si="2"/>
        <v>1149.8922267631549</v>
      </c>
      <c r="G18" s="30">
        <f t="shared" si="2"/>
        <v>1217.8835764377245</v>
      </c>
      <c r="H18" s="30">
        <f t="shared" si="2"/>
        <v>1261.9257478052195</v>
      </c>
      <c r="I18" s="30">
        <f t="shared" si="2"/>
        <v>1321.2532079131861</v>
      </c>
      <c r="J18" s="30">
        <f t="shared" si="2"/>
        <v>1265.1068580374335</v>
      </c>
      <c r="K18" s="30">
        <f t="shared" si="2"/>
        <v>1305.8630943854357</v>
      </c>
      <c r="L18" s="30">
        <f t="shared" si="2"/>
        <v>1195.0519858157074</v>
      </c>
      <c r="M18" s="30">
        <f t="shared" si="2"/>
        <v>1031.7058773663907</v>
      </c>
      <c r="N18" s="30">
        <f t="shared" si="2"/>
        <v>906.33124258574401</v>
      </c>
      <c r="O18" s="30">
        <f t="shared" si="2"/>
        <v>1017.5074621325664</v>
      </c>
      <c r="P18" s="30">
        <f t="shared" ref="P18" si="4">P22+P25</f>
        <v>1292.264122586816</v>
      </c>
      <c r="Q18" s="31">
        <f t="shared" si="2"/>
        <v>1206.017172256481</v>
      </c>
      <c r="R18" s="31">
        <f t="shared" si="2"/>
        <v>1154.525055586661</v>
      </c>
      <c r="S18" s="31">
        <f t="shared" si="2"/>
        <v>1146.7115725434455</v>
      </c>
    </row>
    <row r="19" spans="2:20" x14ac:dyDescent="0.3">
      <c r="C19" s="3" t="s">
        <v>149</v>
      </c>
      <c r="D19" s="38"/>
      <c r="E19" s="39"/>
      <c r="F19" s="39"/>
      <c r="G19" s="39"/>
      <c r="H19" s="39"/>
      <c r="I19" s="39"/>
      <c r="J19" s="39"/>
      <c r="K19" s="39"/>
      <c r="L19" s="39"/>
      <c r="M19" s="39"/>
      <c r="N19" s="39"/>
      <c r="O19" s="39"/>
      <c r="P19" s="39"/>
      <c r="Q19" s="31">
        <f>Q18-Q17</f>
        <v>0</v>
      </c>
      <c r="R19" s="31">
        <f t="shared" ref="R19:S19" si="5">R18-R17</f>
        <v>-21.913075680699421</v>
      </c>
      <c r="S19" s="31">
        <f t="shared" si="5"/>
        <v>-15.209062325103332</v>
      </c>
    </row>
    <row r="20" spans="2:20" x14ac:dyDescent="0.3">
      <c r="C20" s="25" t="s">
        <v>24</v>
      </c>
      <c r="D20" s="29"/>
      <c r="E20" s="45">
        <f>'Input Data'!B37</f>
        <v>7.5754998551560107E-2</v>
      </c>
      <c r="F20" s="45">
        <f>'Input Data'!C37</f>
        <v>7.5849410209517187E-2</v>
      </c>
      <c r="G20" s="45">
        <f>'Input Data'!D37</f>
        <v>7.8725442696657183E-2</v>
      </c>
      <c r="H20" s="45">
        <f>'Input Data'!E37</f>
        <v>8.2813016585712509E-2</v>
      </c>
      <c r="I20" s="45">
        <f>'Input Data'!F37</f>
        <v>9.2529692901138508E-2</v>
      </c>
      <c r="J20" s="45">
        <f>'Input Data'!G37</f>
        <v>9.1058039986807462E-2</v>
      </c>
      <c r="K20" s="45">
        <f>'Input Data'!H37</f>
        <v>9.5328937820804038E-2</v>
      </c>
      <c r="L20" s="45">
        <f>'Input Data'!I37</f>
        <v>9.0890286499799217E-2</v>
      </c>
      <c r="M20" s="45">
        <f>'Input Data'!J37</f>
        <v>7.5258997642114522E-2</v>
      </c>
      <c r="N20" s="45">
        <f>'Input Data'!K37</f>
        <v>6.798692893909411E-2</v>
      </c>
      <c r="O20" s="45">
        <f>'Input Data'!L37</f>
        <v>6.9723386168728904E-2</v>
      </c>
      <c r="P20" s="45">
        <f>'Input Data'!M37</f>
        <v>9.5172732940215402E-2</v>
      </c>
      <c r="Q20" s="46">
        <f>'Input Data'!N37</f>
        <v>8.5085489988967269E-2</v>
      </c>
      <c r="R20" s="46">
        <f>'Input Data'!O37</f>
        <v>8.198695876738514E-2</v>
      </c>
      <c r="S20" s="46">
        <f>'Input Data'!P37</f>
        <v>8.0728498280943611E-2</v>
      </c>
    </row>
    <row r="21" spans="2:20" x14ac:dyDescent="0.3">
      <c r="C21" s="3" t="s">
        <v>150</v>
      </c>
      <c r="D21" s="37"/>
      <c r="E21" s="30">
        <f>E$20*D9</f>
        <v>932.15815899566758</v>
      </c>
      <c r="F21" s="30">
        <f t="shared" ref="F21:O21" si="6">F20*E9</f>
        <v>912.02767478879252</v>
      </c>
      <c r="G21" s="30">
        <f t="shared" si="6"/>
        <v>947.02957105587711</v>
      </c>
      <c r="H21" s="30">
        <f t="shared" si="6"/>
        <v>985.51422101135233</v>
      </c>
      <c r="I21" s="30">
        <f t="shared" si="6"/>
        <v>1097.9281133666543</v>
      </c>
      <c r="J21" s="30">
        <f t="shared" si="6"/>
        <v>1061.5732152582007</v>
      </c>
      <c r="K21" s="30">
        <f t="shared" si="6"/>
        <v>1094.7286340792007</v>
      </c>
      <c r="L21" s="30">
        <f t="shared" si="6"/>
        <v>1035.9698817431643</v>
      </c>
      <c r="M21" s="30">
        <f t="shared" si="6"/>
        <v>849.61793413279349</v>
      </c>
      <c r="N21" s="30">
        <f t="shared" si="6"/>
        <v>782.68813420794231</v>
      </c>
      <c r="O21" s="30">
        <f t="shared" si="6"/>
        <v>825.90509208773028</v>
      </c>
      <c r="P21" s="30">
        <f t="shared" ref="P21:S21" si="7">P20*O9</f>
        <v>1156.8230494532877</v>
      </c>
      <c r="Q21" s="31">
        <f t="shared" si="7"/>
        <v>1048.845165972517</v>
      </c>
      <c r="R21" s="31">
        <f t="shared" si="7"/>
        <v>1019.4040124094886</v>
      </c>
      <c r="S21" s="31">
        <f t="shared" si="7"/>
        <v>1004.7269682444219</v>
      </c>
    </row>
    <row r="22" spans="2:20" x14ac:dyDescent="0.3">
      <c r="C22" s="3" t="s">
        <v>151</v>
      </c>
      <c r="D22" s="37"/>
      <c r="E22" s="30">
        <f>E$20*D10</f>
        <v>932.15815899566758</v>
      </c>
      <c r="F22" s="30">
        <f t="shared" ref="F22:O22" si="8">F$20*E10</f>
        <v>912.02767478879252</v>
      </c>
      <c r="G22" s="30">
        <f t="shared" si="8"/>
        <v>947.02957105587711</v>
      </c>
      <c r="H22" s="30">
        <f t="shared" si="8"/>
        <v>985.51422101135233</v>
      </c>
      <c r="I22" s="30">
        <f t="shared" si="8"/>
        <v>1097.9281133666543</v>
      </c>
      <c r="J22" s="30">
        <f t="shared" si="8"/>
        <v>1061.5732152582007</v>
      </c>
      <c r="K22" s="30">
        <f t="shared" si="8"/>
        <v>1094.7286340792007</v>
      </c>
      <c r="L22" s="30">
        <f t="shared" si="8"/>
        <v>1035.9698817431643</v>
      </c>
      <c r="M22" s="30">
        <f t="shared" si="8"/>
        <v>849.61793413279349</v>
      </c>
      <c r="N22" s="30">
        <f t="shared" si="8"/>
        <v>782.68813420794231</v>
      </c>
      <c r="O22" s="30">
        <f t="shared" si="8"/>
        <v>825.90509208773028</v>
      </c>
      <c r="P22" s="30">
        <f t="shared" ref="P22:S22" si="9">P$20*O10</f>
        <v>1156.8230494532877</v>
      </c>
      <c r="Q22" s="31">
        <f t="shared" si="9"/>
        <v>1048.845165972517</v>
      </c>
      <c r="R22" s="31">
        <f t="shared" si="9"/>
        <v>1000.415952876708</v>
      </c>
      <c r="S22" s="31">
        <f t="shared" si="9"/>
        <v>991.57550624162297</v>
      </c>
      <c r="T22" s="40"/>
    </row>
    <row r="23" spans="2:20" x14ac:dyDescent="0.3">
      <c r="C23" s="25" t="s">
        <v>29</v>
      </c>
      <c r="D23" s="29"/>
      <c r="E23" s="45">
        <f>'Input Data'!B62</f>
        <v>2.2689112049335703E-2</v>
      </c>
      <c r="F23" s="45">
        <f>'Input Data'!C62</f>
        <v>1.9782169418471399E-2</v>
      </c>
      <c r="G23" s="45">
        <f>'Input Data'!D62</f>
        <v>2.25157715572438E-2</v>
      </c>
      <c r="H23" s="45">
        <f>'Input Data'!E62</f>
        <v>2.3226932564577335E-2</v>
      </c>
      <c r="I23" s="45">
        <f>'Input Data'!F62</f>
        <v>1.8821088706932009E-2</v>
      </c>
      <c r="J23" s="45">
        <f>'Input Data'!G62</f>
        <v>1.7458404485407263E-2</v>
      </c>
      <c r="K23" s="45">
        <f>'Input Data'!H62</f>
        <v>1.8385582702229696E-2</v>
      </c>
      <c r="L23" s="45">
        <f>'Input Data'!I62</f>
        <v>1.3956986849670772E-2</v>
      </c>
      <c r="M23" s="45">
        <f>'Input Data'!J62</f>
        <v>1.6129315943009391E-2</v>
      </c>
      <c r="N23" s="45">
        <f>'Input Data'!K62</f>
        <v>1.07400570619319E-2</v>
      </c>
      <c r="O23" s="45">
        <f>'Input Data'!L62</f>
        <v>1.6175183039143618E-2</v>
      </c>
      <c r="P23" s="45">
        <f>'Input Data'!M62</f>
        <v>1.1142842536345902E-2</v>
      </c>
      <c r="Q23" s="46">
        <f>'Input Data'!N62</f>
        <v>1.275026820075989E-2</v>
      </c>
      <c r="R23" s="46">
        <f>'Input Data'!O62</f>
        <v>1.2629683296460569E-2</v>
      </c>
      <c r="S23" s="46">
        <f>'Input Data'!P62</f>
        <v>1.2630305592388502E-2</v>
      </c>
    </row>
    <row r="24" spans="2:20" x14ac:dyDescent="0.3">
      <c r="C24" s="3" t="s">
        <v>152</v>
      </c>
      <c r="D24" s="37"/>
      <c r="E24" s="30">
        <f>E$23*D9</f>
        <v>279.18739781587158</v>
      </c>
      <c r="F24" s="30">
        <f t="shared" ref="F24:N24" si="10">F23*E9</f>
        <v>237.86455197436234</v>
      </c>
      <c r="G24" s="30">
        <f t="shared" si="10"/>
        <v>270.85400538184751</v>
      </c>
      <c r="H24" s="30">
        <f t="shared" si="10"/>
        <v>276.41152679386721</v>
      </c>
      <c r="I24" s="30">
        <f t="shared" si="10"/>
        <v>223.32509454653174</v>
      </c>
      <c r="J24" s="30">
        <f t="shared" si="10"/>
        <v>203.53364277923293</v>
      </c>
      <c r="K24" s="30">
        <f t="shared" si="10"/>
        <v>211.13446030623498</v>
      </c>
      <c r="L24" s="30">
        <f t="shared" si="10"/>
        <v>159.08210407254322</v>
      </c>
      <c r="M24" s="30">
        <f t="shared" si="10"/>
        <v>182.08794323359712</v>
      </c>
      <c r="N24" s="30">
        <f t="shared" si="10"/>
        <v>123.64310837780167</v>
      </c>
      <c r="O24" s="30">
        <f t="shared" ref="O24:S24" si="11">O23*N9</f>
        <v>191.60237004483611</v>
      </c>
      <c r="P24" s="30">
        <f t="shared" si="11"/>
        <v>135.44107313352831</v>
      </c>
      <c r="Q24" s="31">
        <f t="shared" si="11"/>
        <v>157.17200628396392</v>
      </c>
      <c r="R24" s="31">
        <f t="shared" si="11"/>
        <v>157.0341188578719</v>
      </c>
      <c r="S24" s="31">
        <f t="shared" si="11"/>
        <v>157.1936666241271</v>
      </c>
    </row>
    <row r="25" spans="2:20" x14ac:dyDescent="0.3">
      <c r="C25" s="3" t="s">
        <v>153</v>
      </c>
      <c r="D25" s="37"/>
      <c r="E25" s="30">
        <f>E$23*D10</f>
        <v>279.18739781587158</v>
      </c>
      <c r="F25" s="30">
        <f t="shared" ref="F25:N25" si="12">F$23*E10</f>
        <v>237.86455197436234</v>
      </c>
      <c r="G25" s="30">
        <f t="shared" si="12"/>
        <v>270.85400538184751</v>
      </c>
      <c r="H25" s="30">
        <f t="shared" si="12"/>
        <v>276.41152679386721</v>
      </c>
      <c r="I25" s="30">
        <f t="shared" si="12"/>
        <v>223.32509454653174</v>
      </c>
      <c r="J25" s="30">
        <f t="shared" si="12"/>
        <v>203.53364277923293</v>
      </c>
      <c r="K25" s="30">
        <f t="shared" si="12"/>
        <v>211.13446030623498</v>
      </c>
      <c r="L25" s="30">
        <f t="shared" si="12"/>
        <v>159.08210407254322</v>
      </c>
      <c r="M25" s="30">
        <f t="shared" si="12"/>
        <v>182.08794323359712</v>
      </c>
      <c r="N25" s="30">
        <f t="shared" si="12"/>
        <v>123.64310837780167</v>
      </c>
      <c r="O25" s="30">
        <f t="shared" ref="O25:S25" si="13">O$23*N10</f>
        <v>191.60237004483611</v>
      </c>
      <c r="P25" s="30">
        <f t="shared" si="13"/>
        <v>135.44107313352831</v>
      </c>
      <c r="Q25" s="31">
        <f t="shared" si="13"/>
        <v>157.17200628396392</v>
      </c>
      <c r="R25" s="31">
        <f t="shared" si="13"/>
        <v>154.10910270995305</v>
      </c>
      <c r="S25" s="31">
        <f t="shared" si="13"/>
        <v>155.1360663018225</v>
      </c>
    </row>
    <row r="26" spans="2:20" x14ac:dyDescent="0.3">
      <c r="D26" s="33"/>
      <c r="E26" s="34"/>
      <c r="F26" s="34"/>
      <c r="G26" s="34"/>
      <c r="H26" s="34"/>
      <c r="I26" s="34"/>
      <c r="J26" s="34"/>
      <c r="K26" s="34"/>
      <c r="L26" s="34"/>
      <c r="M26" s="34"/>
      <c r="N26" s="34"/>
      <c r="O26" s="34"/>
      <c r="P26" s="34"/>
      <c r="Q26" s="34"/>
      <c r="R26" s="34"/>
      <c r="S26" s="34"/>
    </row>
    <row r="27" spans="2:20" x14ac:dyDescent="0.3">
      <c r="B27" s="23" t="s">
        <v>164</v>
      </c>
      <c r="D27" s="33"/>
      <c r="E27" s="34"/>
      <c r="F27" s="34"/>
      <c r="G27" s="34"/>
      <c r="H27" s="34"/>
      <c r="I27" s="34"/>
      <c r="J27" s="34"/>
      <c r="K27" s="34"/>
      <c r="L27" s="34"/>
      <c r="M27" s="34"/>
      <c r="N27" s="34"/>
      <c r="O27" s="34"/>
      <c r="P27" s="34"/>
      <c r="Q27" s="34"/>
      <c r="R27" s="34"/>
      <c r="S27" s="34"/>
    </row>
    <row r="28" spans="2:20" x14ac:dyDescent="0.3">
      <c r="D28" s="33"/>
      <c r="E28" s="34"/>
      <c r="F28" s="34"/>
      <c r="G28" s="34"/>
      <c r="H28" s="34"/>
      <c r="I28" s="34"/>
      <c r="J28" s="34"/>
      <c r="K28" s="34"/>
      <c r="L28" s="34"/>
      <c r="M28" s="34"/>
      <c r="N28" s="34"/>
      <c r="O28" s="34"/>
      <c r="P28" s="34"/>
      <c r="Q28" s="34"/>
      <c r="R28" s="34"/>
      <c r="S28" s="34"/>
    </row>
    <row r="29" spans="2:20" x14ac:dyDescent="0.3">
      <c r="C29" s="27"/>
      <c r="D29" s="36" t="s">
        <v>76</v>
      </c>
      <c r="E29" s="36" t="s">
        <v>77</v>
      </c>
      <c r="F29" s="36" t="s">
        <v>78</v>
      </c>
      <c r="G29" s="36" t="s">
        <v>79</v>
      </c>
      <c r="H29" s="36" t="s">
        <v>80</v>
      </c>
      <c r="I29" s="36" t="s">
        <v>81</v>
      </c>
      <c r="J29" s="36" t="s">
        <v>82</v>
      </c>
      <c r="K29" s="36" t="s">
        <v>83</v>
      </c>
      <c r="L29" s="36" t="s">
        <v>84</v>
      </c>
      <c r="M29" s="36" t="s">
        <v>85</v>
      </c>
      <c r="N29" s="36" t="s">
        <v>86</v>
      </c>
      <c r="O29" s="36" t="s">
        <v>87</v>
      </c>
      <c r="P29" s="28" t="s">
        <v>88</v>
      </c>
      <c r="Q29" s="28" t="s">
        <v>89</v>
      </c>
      <c r="R29" s="28" t="s">
        <v>90</v>
      </c>
      <c r="S29" s="28" t="s">
        <v>165</v>
      </c>
    </row>
    <row r="30" spans="2:20" x14ac:dyDescent="0.3">
      <c r="C30" s="3" t="s">
        <v>107</v>
      </c>
      <c r="D30" s="29"/>
      <c r="E30" s="30">
        <f>'Input Data'!B295</f>
        <v>1075.5821317362547</v>
      </c>
      <c r="F30" s="30">
        <f>'Input Data'!C295</f>
        <v>1218.9532345007872</v>
      </c>
      <c r="G30" s="30">
        <f>'Input Data'!D295</f>
        <v>1197.3668021443902</v>
      </c>
      <c r="H30" s="30">
        <f>'Input Data'!E295</f>
        <v>1296.5852235089023</v>
      </c>
      <c r="I30" s="30">
        <f>'Input Data'!F295</f>
        <v>1204.9340922319134</v>
      </c>
      <c r="J30" s="30">
        <f>'Input Data'!G295</f>
        <v>1274.1018611953907</v>
      </c>
      <c r="K30" s="30">
        <f>'Input Data'!H295</f>
        <v>1322.9771932054637</v>
      </c>
      <c r="L30" s="30">
        <f>'Input Data'!I295</f>
        <v>1248.7235810583147</v>
      </c>
      <c r="M30" s="30">
        <f>'Input Data'!J295</f>
        <v>1451.7273083434493</v>
      </c>
      <c r="N30" s="30">
        <f>'Input Data'!K295</f>
        <v>1437.7962359654275</v>
      </c>
      <c r="O30" s="30">
        <f>'Input Data'!L295</f>
        <v>1354.5756388328032</v>
      </c>
      <c r="P30" s="30">
        <f>'Input Data'!M295</f>
        <v>1203.1619660994502</v>
      </c>
      <c r="Q30" s="31">
        <f>Q9*($D$6+1)-P9+Q17</f>
        <v>1382.2641024364329</v>
      </c>
      <c r="R30" s="31">
        <f>R9*($D$6+1)-Q9+R17</f>
        <v>1257.9949192250888</v>
      </c>
      <c r="S30" s="31">
        <f>S9*($D$6+1)-R9+S17</f>
        <v>1233.4593621119125</v>
      </c>
    </row>
    <row r="31" spans="2:20" x14ac:dyDescent="0.3">
      <c r="C31" s="3" t="s">
        <v>111</v>
      </c>
      <c r="D31" s="29"/>
      <c r="E31" s="30">
        <f>E30</f>
        <v>1075.5821317362547</v>
      </c>
      <c r="F31" s="30">
        <f t="shared" ref="F31:O31" si="14">F30</f>
        <v>1218.9532345007872</v>
      </c>
      <c r="G31" s="30">
        <f t="shared" si="14"/>
        <v>1197.3668021443902</v>
      </c>
      <c r="H31" s="30">
        <f t="shared" si="14"/>
        <v>1296.5852235089023</v>
      </c>
      <c r="I31" s="30">
        <f t="shared" si="14"/>
        <v>1204.9340922319134</v>
      </c>
      <c r="J31" s="30">
        <f t="shared" si="14"/>
        <v>1274.1018611953907</v>
      </c>
      <c r="K31" s="30">
        <f t="shared" si="14"/>
        <v>1322.9771932054637</v>
      </c>
      <c r="L31" s="30">
        <f t="shared" si="14"/>
        <v>1248.7235810583147</v>
      </c>
      <c r="M31" s="30">
        <f t="shared" si="14"/>
        <v>1451.7273083434493</v>
      </c>
      <c r="N31" s="30">
        <f t="shared" si="14"/>
        <v>1437.7962359654275</v>
      </c>
      <c r="O31" s="30">
        <f t="shared" si="14"/>
        <v>1354.5756388328032</v>
      </c>
      <c r="P31" s="30">
        <f t="shared" ref="P31" si="15">P30</f>
        <v>1203.1619660994502</v>
      </c>
      <c r="Q31" s="31">
        <f>Q9*($D$6+1)-P10+Q18</f>
        <v>1382.2641024364329</v>
      </c>
      <c r="R31" s="31">
        <f>R9*($D$6+1)-Q10+R18</f>
        <v>1467.6803784608242</v>
      </c>
      <c r="S31" s="31">
        <f>S9*($D$6+1)-R10+S18</f>
        <v>1381.1600811261128</v>
      </c>
      <c r="T31" s="33"/>
    </row>
    <row r="33" spans="2:20" x14ac:dyDescent="0.3">
      <c r="B33" s="23" t="s">
        <v>154</v>
      </c>
    </row>
    <row r="35" spans="2:20" x14ac:dyDescent="0.3">
      <c r="C35" s="37"/>
      <c r="D35" s="29" t="s">
        <v>76</v>
      </c>
      <c r="E35" s="30" t="s">
        <v>77</v>
      </c>
      <c r="F35" s="30" t="s">
        <v>78</v>
      </c>
      <c r="G35" s="30" t="s">
        <v>79</v>
      </c>
      <c r="H35" s="30" t="s">
        <v>80</v>
      </c>
      <c r="I35" s="30" t="s">
        <v>81</v>
      </c>
      <c r="J35" s="30" t="s">
        <v>82</v>
      </c>
      <c r="K35" s="30" t="s">
        <v>83</v>
      </c>
      <c r="L35" s="30" t="s">
        <v>84</v>
      </c>
      <c r="M35" s="30" t="s">
        <v>85</v>
      </c>
      <c r="N35" s="30" t="s">
        <v>86</v>
      </c>
      <c r="O35" s="30" t="s">
        <v>87</v>
      </c>
      <c r="P35" s="28" t="s">
        <v>88</v>
      </c>
      <c r="Q35" s="28" t="s">
        <v>89</v>
      </c>
      <c r="R35" s="28" t="s">
        <v>90</v>
      </c>
      <c r="S35" s="28" t="s">
        <v>165</v>
      </c>
    </row>
    <row r="36" spans="2:20" x14ac:dyDescent="0.3">
      <c r="C36" s="3" t="s">
        <v>107</v>
      </c>
      <c r="D36" s="38"/>
      <c r="E36" s="30">
        <f t="shared" ref="E36:O37" si="16">E30</f>
        <v>1075.5821317362547</v>
      </c>
      <c r="F36" s="30">
        <f t="shared" si="16"/>
        <v>1218.9532345007872</v>
      </c>
      <c r="G36" s="30">
        <f t="shared" si="16"/>
        <v>1197.3668021443902</v>
      </c>
      <c r="H36" s="30">
        <f t="shared" si="16"/>
        <v>1296.5852235089023</v>
      </c>
      <c r="I36" s="30">
        <f t="shared" si="16"/>
        <v>1204.9340922319134</v>
      </c>
      <c r="J36" s="30">
        <f t="shared" si="16"/>
        <v>1274.1018611953907</v>
      </c>
      <c r="K36" s="30">
        <f t="shared" si="16"/>
        <v>1322.9771932054637</v>
      </c>
      <c r="L36" s="30">
        <f t="shared" si="16"/>
        <v>1248.7235810583147</v>
      </c>
      <c r="M36" s="30">
        <f t="shared" si="16"/>
        <v>1451.7273083434493</v>
      </c>
      <c r="N36" s="30">
        <f t="shared" si="16"/>
        <v>1437.7962359654275</v>
      </c>
      <c r="O36" s="30">
        <f t="shared" si="16"/>
        <v>1354.5756388328032</v>
      </c>
      <c r="P36" s="30">
        <f t="shared" ref="P36" si="17">P30</f>
        <v>1203.1619660994502</v>
      </c>
      <c r="Q36" s="31">
        <f t="shared" ref="Q36:S36" si="18">Q30</f>
        <v>1382.2641024364329</v>
      </c>
      <c r="R36" s="31">
        <f t="shared" si="18"/>
        <v>1257.9949192250888</v>
      </c>
      <c r="S36" s="31">
        <f t="shared" si="18"/>
        <v>1233.4593621119125</v>
      </c>
      <c r="T36" s="33"/>
    </row>
    <row r="37" spans="2:20" x14ac:dyDescent="0.3">
      <c r="C37" s="3" t="s">
        <v>111</v>
      </c>
      <c r="D37" s="38"/>
      <c r="E37" s="30">
        <f>E31</f>
        <v>1075.5821317362547</v>
      </c>
      <c r="F37" s="30">
        <f t="shared" si="16"/>
        <v>1218.9532345007872</v>
      </c>
      <c r="G37" s="30">
        <f t="shared" si="16"/>
        <v>1197.3668021443902</v>
      </c>
      <c r="H37" s="30">
        <f t="shared" si="16"/>
        <v>1296.5852235089023</v>
      </c>
      <c r="I37" s="30">
        <f t="shared" si="16"/>
        <v>1204.9340922319134</v>
      </c>
      <c r="J37" s="30">
        <f t="shared" si="16"/>
        <v>1274.1018611953907</v>
      </c>
      <c r="K37" s="30">
        <f t="shared" si="16"/>
        <v>1322.9771932054637</v>
      </c>
      <c r="L37" s="30">
        <f t="shared" si="16"/>
        <v>1248.7235810583147</v>
      </c>
      <c r="M37" s="30">
        <f t="shared" si="16"/>
        <v>1451.7273083434493</v>
      </c>
      <c r="N37" s="30">
        <f t="shared" si="16"/>
        <v>1437.7962359654275</v>
      </c>
      <c r="O37" s="30">
        <f t="shared" si="16"/>
        <v>1354.5756388328032</v>
      </c>
      <c r="P37" s="30">
        <f t="shared" ref="P37" si="19">P31</f>
        <v>1203.1619660994502</v>
      </c>
      <c r="Q37" s="31">
        <f t="shared" ref="Q37:S37" si="20">Q31</f>
        <v>1382.2641024364329</v>
      </c>
      <c r="R37" s="31">
        <f t="shared" si="20"/>
        <v>1467.6803784608242</v>
      </c>
      <c r="S37" s="31">
        <f t="shared" si="20"/>
        <v>1381.1600811261128</v>
      </c>
      <c r="T37" s="33"/>
    </row>
    <row r="38" spans="2:20" x14ac:dyDescent="0.3">
      <c r="C38" s="3" t="s">
        <v>25</v>
      </c>
      <c r="D38" s="37"/>
      <c r="E38" s="30">
        <f>'Input Data'!B93</f>
        <v>293.81403272472659</v>
      </c>
      <c r="F38" s="30">
        <f>'Input Data'!C93</f>
        <v>371.71218712175903</v>
      </c>
      <c r="G38" s="30">
        <f>'Input Data'!D93</f>
        <v>413.00074509739716</v>
      </c>
      <c r="H38" s="30">
        <f>'Input Data'!E93</f>
        <v>480.02078927216036</v>
      </c>
      <c r="I38" s="30">
        <f>'Input Data'!F93</f>
        <v>408.60797427013637</v>
      </c>
      <c r="J38" s="30">
        <f>'Input Data'!G93</f>
        <v>452.78864528804439</v>
      </c>
      <c r="K38" s="30">
        <f>'Input Data'!H93</f>
        <v>363.47536188512038</v>
      </c>
      <c r="L38" s="30">
        <f>'Input Data'!I93</f>
        <v>432.55362446941308</v>
      </c>
      <c r="M38" s="30">
        <f>'Input Data'!J93</f>
        <v>425.78590278983381</v>
      </c>
      <c r="N38" s="30">
        <f>'Input Data'!K93</f>
        <v>421.26335634431121</v>
      </c>
      <c r="O38" s="30">
        <f>'Input Data'!L93</f>
        <v>347.1174631785874</v>
      </c>
      <c r="P38" s="30">
        <f>'Input Data'!M93</f>
        <v>492.02652446227853</v>
      </c>
      <c r="Q38" s="31">
        <f>'Input Data'!N93</f>
        <v>439.39913901600676</v>
      </c>
      <c r="R38" s="31">
        <f>'Input Data'!O93</f>
        <v>436.16067197134157</v>
      </c>
      <c r="S38" s="31">
        <f>'Input Data'!P93</f>
        <v>434.91795517243816</v>
      </c>
      <c r="T38" s="33"/>
    </row>
    <row r="39" spans="2:20" x14ac:dyDescent="0.3">
      <c r="C39" s="3" t="s">
        <v>30</v>
      </c>
      <c r="D39" s="37"/>
      <c r="E39" s="30">
        <f>'Input Data'!B119</f>
        <v>178.4810688265452</v>
      </c>
      <c r="F39" s="30">
        <f>'Input Data'!C119</f>
        <v>212.98203416138756</v>
      </c>
      <c r="G39" s="30">
        <f>'Input Data'!D119</f>
        <v>171.62100553417241</v>
      </c>
      <c r="H39" s="30">
        <f>'Input Data'!E119</f>
        <v>223.92998211634892</v>
      </c>
      <c r="I39" s="30">
        <f>'Input Data'!F119</f>
        <v>225.13041542738955</v>
      </c>
      <c r="J39" s="30">
        <f>'Input Data'!G119</f>
        <v>166.14194842876958</v>
      </c>
      <c r="K39" s="30">
        <f>'Input Data'!H119</f>
        <v>172.06839553918135</v>
      </c>
      <c r="L39" s="30">
        <f>'Input Data'!I119</f>
        <v>186.91204065213773</v>
      </c>
      <c r="M39" s="30">
        <f>'Input Data'!J119</f>
        <v>198.96030434069689</v>
      </c>
      <c r="N39" s="30">
        <f>'Input Data'!K119</f>
        <v>145.01771934267219</v>
      </c>
      <c r="O39" s="30">
        <f>'Input Data'!L119</f>
        <v>205.52732449569135</v>
      </c>
      <c r="P39" s="30">
        <f>'Input Data'!M119</f>
        <v>173.54469655503618</v>
      </c>
      <c r="Q39" s="31">
        <f>'Input Data'!N119</f>
        <v>215.35571613151316</v>
      </c>
      <c r="R39" s="31">
        <f>'Input Data'!O119</f>
        <v>173.91444629379839</v>
      </c>
      <c r="S39" s="31">
        <f>'Input Data'!P119</f>
        <v>175.08183818180206</v>
      </c>
      <c r="T39" s="33"/>
    </row>
    <row r="40" spans="2:20" x14ac:dyDescent="0.3">
      <c r="C40" s="3" t="s">
        <v>108</v>
      </c>
      <c r="D40" s="37"/>
      <c r="E40" s="30">
        <f>E36-E$38-E$39</f>
        <v>603.287030184983</v>
      </c>
      <c r="F40" s="30">
        <f t="shared" ref="F40:O41" si="21">F36-F$38-F$39</f>
        <v>634.25901321764059</v>
      </c>
      <c r="G40" s="30">
        <f t="shared" si="21"/>
        <v>612.74505151282074</v>
      </c>
      <c r="H40" s="30">
        <f t="shared" si="21"/>
        <v>592.63445212039312</v>
      </c>
      <c r="I40" s="30">
        <f t="shared" si="21"/>
        <v>571.19570253438746</v>
      </c>
      <c r="J40" s="30">
        <f t="shared" si="21"/>
        <v>655.17126747857674</v>
      </c>
      <c r="K40" s="30">
        <f t="shared" si="21"/>
        <v>787.43343578116196</v>
      </c>
      <c r="L40" s="30">
        <f t="shared" si="21"/>
        <v>629.25791593676388</v>
      </c>
      <c r="M40" s="30">
        <f t="shared" si="21"/>
        <v>826.98110121291847</v>
      </c>
      <c r="N40" s="30">
        <f t="shared" si="21"/>
        <v>871.51516027844411</v>
      </c>
      <c r="O40" s="30">
        <f t="shared" si="21"/>
        <v>801.93085115852443</v>
      </c>
      <c r="P40" s="30">
        <f t="shared" ref="P40:Q40" si="22">P36-P$38-P$39</f>
        <v>537.59074508213553</v>
      </c>
      <c r="Q40" s="31">
        <f t="shared" si="22"/>
        <v>727.509247288913</v>
      </c>
      <c r="R40" s="31">
        <f t="shared" ref="R40:S40" si="23">R36-R$38-R$39</f>
        <v>647.91980095994882</v>
      </c>
      <c r="S40" s="31">
        <f t="shared" si="23"/>
        <v>623.45956875767229</v>
      </c>
      <c r="T40" s="33"/>
    </row>
    <row r="41" spans="2:20" x14ac:dyDescent="0.3">
      <c r="C41" s="3" t="s">
        <v>112</v>
      </c>
      <c r="D41" s="37"/>
      <c r="E41" s="30">
        <f>E37-E$38-E$39</f>
        <v>603.287030184983</v>
      </c>
      <c r="F41" s="30">
        <f t="shared" si="21"/>
        <v>634.25901321764059</v>
      </c>
      <c r="G41" s="30">
        <f t="shared" si="21"/>
        <v>612.74505151282074</v>
      </c>
      <c r="H41" s="30">
        <f t="shared" si="21"/>
        <v>592.63445212039312</v>
      </c>
      <c r="I41" s="30">
        <f t="shared" si="21"/>
        <v>571.19570253438746</v>
      </c>
      <c r="J41" s="30">
        <f t="shared" si="21"/>
        <v>655.17126747857674</v>
      </c>
      <c r="K41" s="30">
        <f t="shared" si="21"/>
        <v>787.43343578116196</v>
      </c>
      <c r="L41" s="30">
        <f t="shared" si="21"/>
        <v>629.25791593676388</v>
      </c>
      <c r="M41" s="30">
        <f t="shared" si="21"/>
        <v>826.98110121291847</v>
      </c>
      <c r="N41" s="30">
        <f t="shared" si="21"/>
        <v>871.51516027844411</v>
      </c>
      <c r="O41" s="30">
        <f t="shared" si="21"/>
        <v>801.93085115852443</v>
      </c>
      <c r="P41" s="30">
        <f t="shared" ref="P41:Q41" si="24">P37-P$38-P$39</f>
        <v>537.59074508213553</v>
      </c>
      <c r="Q41" s="31">
        <f t="shared" si="24"/>
        <v>727.509247288913</v>
      </c>
      <c r="R41" s="31">
        <f t="shared" ref="R41:S41" si="25">R37-R$38-R$39</f>
        <v>857.6052601956842</v>
      </c>
      <c r="S41" s="31">
        <f t="shared" si="25"/>
        <v>771.16028777187262</v>
      </c>
      <c r="T41" s="33"/>
    </row>
    <row r="42" spans="2:20" x14ac:dyDescent="0.3">
      <c r="C42" s="23"/>
      <c r="D42" s="33"/>
      <c r="E42" s="53"/>
      <c r="F42" s="53"/>
      <c r="G42" s="53"/>
      <c r="H42" s="53"/>
      <c r="I42" s="53"/>
      <c r="J42" s="53"/>
      <c r="K42" s="53"/>
      <c r="L42" s="53"/>
      <c r="M42" s="53"/>
      <c r="N42" s="53"/>
      <c r="O42" s="53"/>
      <c r="P42" s="53"/>
      <c r="Q42" s="41"/>
      <c r="R42" s="41"/>
      <c r="S42" s="41"/>
      <c r="T42" s="33"/>
    </row>
    <row r="43" spans="2:20" x14ac:dyDescent="0.3">
      <c r="B43" s="23" t="s">
        <v>159</v>
      </c>
      <c r="C43" s="23"/>
      <c r="D43" s="33"/>
      <c r="E43" s="53"/>
      <c r="F43" s="53"/>
      <c r="G43" s="53"/>
      <c r="H43" s="53"/>
      <c r="I43" s="53"/>
      <c r="J43" s="53"/>
      <c r="K43" s="53"/>
      <c r="L43" s="53"/>
      <c r="M43" s="53"/>
      <c r="N43" s="53"/>
      <c r="O43" s="53"/>
      <c r="P43" s="53"/>
      <c r="Q43" s="41"/>
      <c r="R43" s="41"/>
      <c r="S43" s="41"/>
      <c r="T43" s="33"/>
    </row>
    <row r="44" spans="2:20" x14ac:dyDescent="0.3">
      <c r="C44" s="23"/>
      <c r="D44" s="33"/>
      <c r="E44" s="53"/>
      <c r="F44" s="53"/>
      <c r="G44" s="53"/>
      <c r="H44" s="53"/>
      <c r="I44" s="53"/>
      <c r="J44" s="53"/>
      <c r="K44" s="53"/>
      <c r="L44" s="53"/>
      <c r="M44" s="53"/>
      <c r="N44" s="53"/>
      <c r="O44" s="53"/>
      <c r="P44" s="53"/>
      <c r="Q44" s="41"/>
      <c r="R44" s="41"/>
      <c r="S44" s="41"/>
      <c r="T44" s="33"/>
    </row>
    <row r="45" spans="2:20" x14ac:dyDescent="0.3">
      <c r="C45" s="3" t="s">
        <v>99</v>
      </c>
      <c r="D45" s="28">
        <f>'Input Data'!B216</f>
        <v>18.84070524786814</v>
      </c>
      <c r="E45" s="53"/>
      <c r="F45" s="53"/>
      <c r="G45" s="53"/>
      <c r="H45" s="53"/>
      <c r="I45" s="53"/>
      <c r="J45" s="53"/>
      <c r="K45" s="53"/>
      <c r="L45" s="53"/>
      <c r="M45" s="53"/>
      <c r="N45" s="53"/>
      <c r="O45" s="53"/>
      <c r="P45" s="53"/>
      <c r="Q45" s="41"/>
      <c r="R45" s="41"/>
      <c r="S45" s="41"/>
      <c r="T45" s="33"/>
    </row>
    <row r="46" spans="2:20" x14ac:dyDescent="0.3">
      <c r="C46" s="23"/>
      <c r="D46" s="33"/>
      <c r="E46" s="53"/>
      <c r="F46" s="53"/>
      <c r="G46" s="53"/>
      <c r="H46" s="53"/>
      <c r="I46" s="53"/>
      <c r="J46" s="53"/>
      <c r="K46" s="53"/>
      <c r="L46" s="53"/>
      <c r="M46" s="53"/>
      <c r="N46" s="53"/>
      <c r="O46" s="53"/>
      <c r="P46" s="53"/>
      <c r="Q46" s="41"/>
      <c r="R46" s="41"/>
      <c r="S46" s="41"/>
      <c r="T46" s="33"/>
    </row>
    <row r="47" spans="2:20" x14ac:dyDescent="0.3">
      <c r="C47" s="23"/>
      <c r="D47" s="30" t="s">
        <v>89</v>
      </c>
      <c r="E47" s="30" t="s">
        <v>90</v>
      </c>
      <c r="F47" s="30" t="s">
        <v>165</v>
      </c>
      <c r="G47" s="53"/>
      <c r="H47" s="53"/>
      <c r="I47" s="53"/>
      <c r="J47" s="53"/>
      <c r="K47" s="53"/>
      <c r="L47" s="53"/>
      <c r="M47" s="53"/>
      <c r="N47" s="53"/>
      <c r="O47" s="53"/>
      <c r="P47" s="53"/>
      <c r="Q47" s="41"/>
      <c r="R47" s="41"/>
      <c r="S47" s="41"/>
      <c r="T47" s="33"/>
    </row>
    <row r="48" spans="2:20" x14ac:dyDescent="0.3">
      <c r="C48" s="3" t="s">
        <v>108</v>
      </c>
      <c r="D48" s="31">
        <f>Q40</f>
        <v>727.509247288913</v>
      </c>
      <c r="E48" s="30">
        <f t="shared" ref="E48:F49" si="26">R40</f>
        <v>647.91980095994882</v>
      </c>
      <c r="F48" s="30">
        <f t="shared" si="26"/>
        <v>623.45956875767229</v>
      </c>
      <c r="G48" s="53"/>
      <c r="H48" s="53"/>
      <c r="I48" s="53"/>
      <c r="J48" s="53"/>
      <c r="K48" s="53"/>
      <c r="L48" s="53"/>
      <c r="M48" s="53"/>
      <c r="N48" s="53"/>
      <c r="O48" s="53"/>
      <c r="P48" s="53"/>
      <c r="Q48" s="41"/>
      <c r="R48" s="41"/>
      <c r="S48" s="41"/>
      <c r="T48" s="33"/>
    </row>
    <row r="49" spans="2:20" x14ac:dyDescent="0.3">
      <c r="C49" s="3" t="s">
        <v>112</v>
      </c>
      <c r="D49" s="31">
        <f>Q41</f>
        <v>727.509247288913</v>
      </c>
      <c r="E49" s="30">
        <f t="shared" si="26"/>
        <v>857.6052601956842</v>
      </c>
      <c r="F49" s="30">
        <f t="shared" si="26"/>
        <v>771.16028777187262</v>
      </c>
      <c r="G49" s="53"/>
      <c r="H49" s="53"/>
      <c r="I49" s="53"/>
      <c r="J49" s="53"/>
      <c r="K49" s="53"/>
      <c r="L49" s="53"/>
      <c r="M49" s="53"/>
      <c r="N49" s="53"/>
      <c r="O49" s="53"/>
      <c r="P49" s="53"/>
      <c r="Q49" s="41"/>
      <c r="R49" s="41"/>
      <c r="S49" s="41"/>
      <c r="T49" s="33"/>
    </row>
    <row r="50" spans="2:20" x14ac:dyDescent="0.3">
      <c r="C50" s="3" t="s">
        <v>160</v>
      </c>
      <c r="D50" s="31">
        <f>'Input Data'!B144</f>
        <v>132.81240142155312</v>
      </c>
      <c r="E50" s="30">
        <f>'Input Data'!C144</f>
        <v>171.72340534680924</v>
      </c>
      <c r="F50" s="30">
        <f>'Input Data'!D144</f>
        <v>135.01181102207269</v>
      </c>
      <c r="G50" s="53"/>
      <c r="H50" s="53"/>
      <c r="I50" s="53"/>
      <c r="J50" s="53"/>
      <c r="K50" s="53"/>
      <c r="L50" s="53"/>
      <c r="M50" s="53"/>
      <c r="N50" s="53"/>
      <c r="O50" s="53"/>
      <c r="P50" s="53"/>
      <c r="Q50" s="41"/>
      <c r="R50" s="41"/>
      <c r="S50" s="41"/>
      <c r="T50" s="33"/>
    </row>
    <row r="51" spans="2:20" x14ac:dyDescent="0.3">
      <c r="C51" s="3" t="s">
        <v>126</v>
      </c>
      <c r="D51" s="31">
        <f>D48-D$50-$D$45</f>
        <v>575.85614061949173</v>
      </c>
      <c r="E51" s="30">
        <f t="shared" ref="E51:F52" si="27">E48-E$50-$D$45</f>
        <v>457.35569036527141</v>
      </c>
      <c r="F51" s="30">
        <f t="shared" si="27"/>
        <v>469.60705248773144</v>
      </c>
      <c r="G51" s="53"/>
      <c r="H51" s="53"/>
      <c r="I51" s="53"/>
      <c r="J51" s="53"/>
      <c r="K51" s="53"/>
      <c r="L51" s="53"/>
      <c r="M51" s="53"/>
      <c r="N51" s="53"/>
      <c r="O51" s="53"/>
      <c r="P51" s="53"/>
      <c r="Q51" s="41"/>
      <c r="R51" s="41"/>
      <c r="S51" s="41"/>
      <c r="T51" s="33"/>
    </row>
    <row r="52" spans="2:20" x14ac:dyDescent="0.3">
      <c r="C52" s="3" t="s">
        <v>127</v>
      </c>
      <c r="D52" s="31">
        <f>D49-D$50-$D$45</f>
        <v>575.85614061949173</v>
      </c>
      <c r="E52" s="30">
        <f t="shared" si="27"/>
        <v>667.04114960100674</v>
      </c>
      <c r="F52" s="30">
        <f>F49-F$50-$D$45</f>
        <v>617.30777150193171</v>
      </c>
      <c r="G52" s="53"/>
      <c r="H52" s="53"/>
      <c r="I52" s="53"/>
      <c r="J52" s="53"/>
      <c r="K52" s="53"/>
      <c r="L52" s="53"/>
      <c r="M52" s="53"/>
      <c r="N52" s="53"/>
      <c r="O52" s="53"/>
      <c r="P52" s="53"/>
      <c r="Q52" s="41"/>
      <c r="R52" s="41"/>
      <c r="S52" s="41"/>
      <c r="T52" s="33"/>
    </row>
    <row r="53" spans="2:20" x14ac:dyDescent="0.3">
      <c r="C53" s="23"/>
      <c r="D53" s="33"/>
      <c r="E53" s="53"/>
      <c r="F53" s="53"/>
      <c r="G53" s="53"/>
      <c r="H53" s="53"/>
      <c r="I53" s="53"/>
      <c r="J53" s="53"/>
      <c r="K53" s="53"/>
      <c r="L53" s="53"/>
      <c r="M53" s="53"/>
      <c r="N53" s="53"/>
      <c r="O53" s="53"/>
      <c r="P53" s="53"/>
      <c r="Q53" s="41"/>
      <c r="R53" s="41"/>
      <c r="S53" s="41"/>
      <c r="T53" s="33"/>
    </row>
    <row r="54" spans="2:20" x14ac:dyDescent="0.3">
      <c r="B54" s="23" t="s">
        <v>117</v>
      </c>
      <c r="C54" s="23"/>
      <c r="D54" s="33"/>
      <c r="E54" s="53"/>
      <c r="F54" s="53"/>
      <c r="G54" s="53"/>
      <c r="H54" s="53"/>
      <c r="I54" s="53"/>
      <c r="J54" s="53"/>
      <c r="K54" s="53"/>
      <c r="L54" s="53"/>
      <c r="M54" s="53"/>
      <c r="N54" s="53"/>
      <c r="O54" s="53"/>
      <c r="P54" s="53"/>
      <c r="Q54" s="41"/>
      <c r="R54" s="41"/>
      <c r="S54" s="41"/>
      <c r="T54" s="33"/>
    </row>
    <row r="55" spans="2:20" x14ac:dyDescent="0.3">
      <c r="C55" s="23"/>
      <c r="D55" s="33"/>
      <c r="E55" s="53"/>
      <c r="F55" s="53"/>
      <c r="G55" s="53"/>
      <c r="H55" s="53"/>
      <c r="I55" s="53"/>
      <c r="J55" s="53"/>
      <c r="K55" s="53"/>
      <c r="L55" s="53"/>
      <c r="M55" s="53"/>
      <c r="N55" s="53"/>
      <c r="O55" s="53"/>
      <c r="P55" s="53"/>
      <c r="Q55" s="41"/>
      <c r="R55" s="41"/>
      <c r="S55" s="41"/>
      <c r="T55" s="33"/>
    </row>
    <row r="56" spans="2:20" x14ac:dyDescent="0.3">
      <c r="C56" s="3" t="s">
        <v>100</v>
      </c>
      <c r="D56" s="43">
        <f>'Input Data'!B84</f>
        <v>0.98599996489091446</v>
      </c>
      <c r="E56" s="53"/>
      <c r="F56" s="53"/>
      <c r="G56" s="53"/>
      <c r="H56" s="53"/>
      <c r="I56" s="53"/>
      <c r="J56" s="53"/>
      <c r="K56" s="53"/>
      <c r="L56" s="53"/>
      <c r="M56" s="53"/>
      <c r="N56" s="53"/>
      <c r="O56" s="53"/>
      <c r="P56" s="53"/>
      <c r="Q56" s="41"/>
      <c r="R56" s="41"/>
      <c r="S56" s="41"/>
      <c r="T56" s="33"/>
    </row>
    <row r="57" spans="2:20" x14ac:dyDescent="0.3">
      <c r="C57" s="3" t="s">
        <v>128</v>
      </c>
      <c r="D57" s="44">
        <f>'Input Data'!B169</f>
        <v>0.86120591581342432</v>
      </c>
      <c r="E57" s="53"/>
      <c r="F57" s="53"/>
      <c r="G57" s="53"/>
      <c r="H57" s="53"/>
      <c r="I57" s="53"/>
      <c r="J57" s="53"/>
      <c r="K57" s="53"/>
      <c r="L57" s="53"/>
      <c r="M57" s="53"/>
      <c r="N57" s="53"/>
      <c r="O57" s="53"/>
      <c r="P57" s="53"/>
      <c r="Q57" s="41"/>
      <c r="R57" s="41"/>
      <c r="S57" s="41"/>
      <c r="T57" s="33"/>
    </row>
    <row r="58" spans="2:20" x14ac:dyDescent="0.3">
      <c r="C58" s="3" t="s">
        <v>129</v>
      </c>
      <c r="D58" s="44">
        <f>'Input Data'!B193</f>
        <v>0.73434721281536919</v>
      </c>
      <c r="E58" s="53"/>
      <c r="F58" s="53"/>
      <c r="G58" s="53"/>
      <c r="H58" s="53"/>
      <c r="I58" s="53"/>
      <c r="J58" s="53"/>
      <c r="K58" s="53"/>
      <c r="L58" s="53"/>
      <c r="M58" s="53"/>
      <c r="N58" s="53"/>
      <c r="O58" s="53"/>
      <c r="P58" s="53"/>
      <c r="Q58" s="41"/>
      <c r="R58" s="41"/>
      <c r="S58" s="41"/>
      <c r="T58" s="33"/>
    </row>
    <row r="59" spans="2:20" x14ac:dyDescent="0.3">
      <c r="C59" s="23"/>
      <c r="D59" s="33"/>
      <c r="E59" s="53"/>
      <c r="F59" s="53"/>
      <c r="G59" s="53"/>
      <c r="H59" s="53"/>
      <c r="I59" s="53"/>
      <c r="J59" s="53"/>
      <c r="K59" s="53"/>
      <c r="L59" s="53"/>
      <c r="M59" s="53"/>
      <c r="N59" s="53"/>
      <c r="O59" s="53"/>
      <c r="P59" s="53"/>
      <c r="Q59" s="41"/>
      <c r="R59" s="41"/>
      <c r="S59" s="41"/>
      <c r="T59" s="33"/>
    </row>
    <row r="60" spans="2:20" x14ac:dyDescent="0.3">
      <c r="C60" s="3" t="s">
        <v>101</v>
      </c>
      <c r="D60" s="30" t="s">
        <v>165</v>
      </c>
      <c r="E60" s="53"/>
      <c r="F60" s="53"/>
      <c r="G60" s="53"/>
      <c r="H60" s="53"/>
      <c r="I60" s="53"/>
      <c r="J60" s="53"/>
      <c r="K60" s="53"/>
      <c r="L60" s="53"/>
      <c r="M60" s="53"/>
      <c r="N60" s="53"/>
      <c r="O60" s="53"/>
      <c r="P60" s="53"/>
      <c r="Q60" s="41"/>
      <c r="R60" s="41"/>
      <c r="S60" s="41"/>
      <c r="T60" s="33"/>
    </row>
    <row r="61" spans="2:20" x14ac:dyDescent="0.3">
      <c r="C61" s="3" t="s">
        <v>118</v>
      </c>
      <c r="D61" s="30" t="s">
        <v>90</v>
      </c>
      <c r="E61" s="53"/>
      <c r="F61" s="53"/>
      <c r="G61" s="53"/>
      <c r="H61" s="53"/>
      <c r="I61" s="53"/>
      <c r="J61" s="53"/>
      <c r="K61" s="53"/>
      <c r="L61" s="53"/>
      <c r="M61" s="53"/>
      <c r="N61" s="53"/>
      <c r="O61" s="53"/>
      <c r="P61" s="53"/>
      <c r="Q61" s="41"/>
      <c r="R61" s="41"/>
      <c r="S61" s="41"/>
      <c r="T61" s="33"/>
    </row>
    <row r="62" spans="2:20" x14ac:dyDescent="0.3">
      <c r="C62" s="3" t="s">
        <v>130</v>
      </c>
      <c r="D62" s="31">
        <f>F51/D$56/D$57/D$58</f>
        <v>753.09411818916487</v>
      </c>
      <c r="E62" s="53"/>
      <c r="F62" s="53"/>
      <c r="G62" s="53"/>
      <c r="H62" s="53"/>
      <c r="I62" s="53"/>
      <c r="J62" s="53"/>
      <c r="K62" s="53"/>
      <c r="L62" s="53"/>
      <c r="M62" s="53"/>
      <c r="N62" s="53"/>
      <c r="O62" s="53"/>
      <c r="P62" s="53"/>
      <c r="Q62" s="41"/>
      <c r="R62" s="41"/>
      <c r="S62" s="41"/>
      <c r="T62" s="33"/>
    </row>
    <row r="63" spans="2:20" x14ac:dyDescent="0.3">
      <c r="C63" s="3" t="s">
        <v>131</v>
      </c>
      <c r="D63" s="31">
        <f>F52/D$56/D$57/D$58</f>
        <v>989.95713409289385</v>
      </c>
      <c r="E63" s="53"/>
      <c r="F63" s="53"/>
      <c r="G63" s="53"/>
      <c r="H63" s="53"/>
      <c r="I63" s="53"/>
      <c r="J63" s="53"/>
      <c r="K63" s="53"/>
      <c r="L63" s="53"/>
      <c r="M63" s="53"/>
      <c r="N63" s="53"/>
      <c r="O63" s="53"/>
      <c r="P63" s="53"/>
      <c r="Q63" s="41"/>
      <c r="R63" s="41"/>
      <c r="S63" s="41"/>
      <c r="T63" s="33"/>
    </row>
    <row r="64" spans="2:20" ht="14.5" x14ac:dyDescent="0.35">
      <c r="C64" s="3" t="s">
        <v>31</v>
      </c>
      <c r="D64" s="31">
        <f>D63-D62</f>
        <v>236.86301590372898</v>
      </c>
      <c r="E64" s="60" t="s">
        <v>174</v>
      </c>
      <c r="F64" s="53"/>
      <c r="G64" s="53"/>
      <c r="H64" s="53"/>
      <c r="I64" s="53"/>
      <c r="J64" s="53"/>
      <c r="K64" s="53"/>
      <c r="L64" s="53"/>
      <c r="M64" s="53"/>
      <c r="N64" s="53"/>
      <c r="O64" s="53"/>
      <c r="P64" s="53"/>
      <c r="Q64" s="41"/>
      <c r="R64" s="41"/>
      <c r="S64" s="41"/>
      <c r="T64" s="33"/>
    </row>
    <row r="65" spans="2:20" x14ac:dyDescent="0.3">
      <c r="C65" s="23"/>
      <c r="D65" s="33"/>
      <c r="E65" s="53"/>
      <c r="F65" s="53"/>
      <c r="G65" s="53"/>
      <c r="H65" s="53"/>
      <c r="I65" s="53"/>
      <c r="J65" s="53"/>
      <c r="K65" s="53"/>
      <c r="L65" s="53"/>
      <c r="M65" s="53"/>
      <c r="N65" s="53"/>
      <c r="O65" s="53"/>
      <c r="P65" s="53"/>
      <c r="Q65" s="41"/>
      <c r="R65" s="41"/>
      <c r="S65" s="41"/>
      <c r="T65" s="33"/>
    </row>
    <row r="66" spans="2:20" x14ac:dyDescent="0.3">
      <c r="B66" s="23" t="s">
        <v>119</v>
      </c>
      <c r="C66" s="23"/>
      <c r="D66" s="33"/>
      <c r="E66" s="53"/>
      <c r="F66" s="53"/>
      <c r="G66" s="53"/>
      <c r="H66" s="53"/>
      <c r="I66" s="53"/>
      <c r="J66" s="53"/>
      <c r="K66" s="53"/>
      <c r="L66" s="53"/>
      <c r="M66" s="53"/>
      <c r="N66" s="53"/>
      <c r="O66" s="53"/>
      <c r="P66" s="53"/>
      <c r="Q66" s="41"/>
      <c r="R66" s="41"/>
      <c r="S66" s="41"/>
      <c r="T66" s="33"/>
    </row>
    <row r="67" spans="2:20" x14ac:dyDescent="0.3">
      <c r="B67" s="23" t="s">
        <v>175</v>
      </c>
      <c r="C67" s="23"/>
      <c r="D67" s="33"/>
      <c r="E67" s="53"/>
      <c r="F67" s="53"/>
      <c r="G67" s="53"/>
      <c r="H67" s="53"/>
      <c r="I67" s="53"/>
      <c r="J67" s="53"/>
      <c r="K67" s="53"/>
      <c r="L67" s="53"/>
      <c r="M67" s="53"/>
      <c r="N67" s="53"/>
      <c r="O67" s="53"/>
      <c r="P67" s="53"/>
      <c r="Q67" s="41"/>
      <c r="R67" s="41"/>
      <c r="S67" s="41"/>
      <c r="T67" s="33"/>
    </row>
    <row r="68" spans="2:20" x14ac:dyDescent="0.3">
      <c r="B68" s="23"/>
      <c r="C68" s="23"/>
      <c r="D68" s="33"/>
      <c r="E68" s="53"/>
      <c r="F68" s="53"/>
      <c r="G68" s="53"/>
      <c r="H68" s="53"/>
      <c r="I68" s="53"/>
      <c r="J68" s="53"/>
      <c r="K68" s="53"/>
      <c r="L68" s="53"/>
      <c r="M68" s="53"/>
      <c r="N68" s="53"/>
      <c r="O68" s="53"/>
      <c r="P68" s="53"/>
      <c r="Q68" s="41"/>
      <c r="R68" s="41"/>
      <c r="S68" s="41"/>
      <c r="T68" s="33"/>
    </row>
    <row r="69" spans="2:20" x14ac:dyDescent="0.3">
      <c r="C69" s="36"/>
      <c r="D69" s="29" t="str">
        <f>D61</f>
        <v>2024/25</v>
      </c>
      <c r="E69" s="53"/>
      <c r="F69" s="53"/>
      <c r="G69" s="53"/>
      <c r="H69" s="53"/>
      <c r="I69" s="53"/>
      <c r="J69" s="53"/>
      <c r="K69" s="53"/>
      <c r="L69" s="53"/>
      <c r="M69" s="53"/>
      <c r="N69" s="53"/>
      <c r="O69" s="53"/>
      <c r="P69" s="53"/>
      <c r="Q69" s="41"/>
      <c r="R69" s="41"/>
      <c r="S69" s="41"/>
      <c r="T69" s="33"/>
    </row>
    <row r="70" spans="2:20" x14ac:dyDescent="0.3">
      <c r="C70" s="25" t="s">
        <v>132</v>
      </c>
      <c r="D70" s="31">
        <f>MAX(D62:D63)</f>
        <v>989.95713409289385</v>
      </c>
    </row>
    <row r="72" spans="2:20" ht="14.5" x14ac:dyDescent="0.35">
      <c r="B72" s="76" t="s">
        <v>209</v>
      </c>
    </row>
  </sheetData>
  <phoneticPr fontId="15" type="noConversion"/>
  <hyperlinks>
    <hyperlink ref="B72" location="Contents!A1" display="Link to Contents page" xr:uid="{2A49FD9F-9FDE-488E-8D24-EA5350CA19D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8FDE2-CC91-42AF-80D1-6D4BB80C8305}">
  <dimension ref="A1:V72"/>
  <sheetViews>
    <sheetView zoomScale="80" zoomScaleNormal="80" workbookViewId="0"/>
  </sheetViews>
  <sheetFormatPr defaultColWidth="9.08984375" defaultRowHeight="14" x14ac:dyDescent="0.3"/>
  <cols>
    <col min="1" max="1" width="6.26953125" style="24" customWidth="1"/>
    <col min="2" max="2" width="5.08984375" style="24" customWidth="1"/>
    <col min="3" max="3" width="82" style="24" customWidth="1"/>
    <col min="4" max="5" width="10.90625" style="24" customWidth="1"/>
    <col min="6" max="15" width="10.90625" style="24" bestFit="1" customWidth="1"/>
    <col min="16" max="16" width="10.90625" style="24" customWidth="1"/>
    <col min="17" max="19" width="10.90625" style="24" bestFit="1" customWidth="1"/>
    <col min="20" max="20" width="9.90625" style="24" bestFit="1" customWidth="1"/>
    <col min="21" max="16384" width="9.08984375" style="24"/>
  </cols>
  <sheetData>
    <row r="1" spans="1:22" x14ac:dyDescent="0.3">
      <c r="A1" s="23" t="s">
        <v>116</v>
      </c>
    </row>
    <row r="2" spans="1:22" x14ac:dyDescent="0.3">
      <c r="A2" s="23" t="s">
        <v>161</v>
      </c>
    </row>
    <row r="3" spans="1:22" x14ac:dyDescent="0.3">
      <c r="A3" s="23"/>
    </row>
    <row r="4" spans="1:22" x14ac:dyDescent="0.3">
      <c r="B4" s="23" t="s">
        <v>105</v>
      </c>
    </row>
    <row r="6" spans="1:22" x14ac:dyDescent="0.3">
      <c r="C6" s="25" t="s">
        <v>121</v>
      </c>
      <c r="D6" s="26">
        <f>'Input Data'!B239</f>
        <v>5.5872279685214975E-3</v>
      </c>
    </row>
    <row r="8" spans="1:22" x14ac:dyDescent="0.3">
      <c r="C8" s="27"/>
      <c r="D8" s="28" t="s">
        <v>76</v>
      </c>
      <c r="E8" s="28" t="s">
        <v>77</v>
      </c>
      <c r="F8" s="28" t="s">
        <v>78</v>
      </c>
      <c r="G8" s="28" t="s">
        <v>79</v>
      </c>
      <c r="H8" s="28" t="s">
        <v>80</v>
      </c>
      <c r="I8" s="28" t="s">
        <v>81</v>
      </c>
      <c r="J8" s="28" t="s">
        <v>82</v>
      </c>
      <c r="K8" s="28" t="s">
        <v>83</v>
      </c>
      <c r="L8" s="28" t="s">
        <v>84</v>
      </c>
      <c r="M8" s="28" t="s">
        <v>85</v>
      </c>
      <c r="N8" s="28" t="s">
        <v>86</v>
      </c>
      <c r="O8" s="28" t="s">
        <v>87</v>
      </c>
      <c r="P8" s="28" t="s">
        <v>88</v>
      </c>
      <c r="Q8" s="28" t="s">
        <v>89</v>
      </c>
      <c r="R8" s="28" t="s">
        <v>90</v>
      </c>
      <c r="S8" s="28" t="s">
        <v>165</v>
      </c>
    </row>
    <row r="9" spans="1:22" x14ac:dyDescent="0.3">
      <c r="C9" s="25" t="s">
        <v>27</v>
      </c>
      <c r="D9" s="29">
        <f>'Input Data'!B12</f>
        <v>9916.4054151075179</v>
      </c>
      <c r="E9" s="30">
        <f>'Input Data'!C12</f>
        <v>9879.8004144978731</v>
      </c>
      <c r="F9" s="30">
        <f>'Input Data'!D12</f>
        <v>10136.928823081464</v>
      </c>
      <c r="G9" s="30">
        <f>'Input Data'!E12</f>
        <v>10138.785650103018</v>
      </c>
      <c r="H9" s="30">
        <f>'Input Data'!F12</f>
        <v>10146.498113610487</v>
      </c>
      <c r="I9" s="30">
        <f>'Input Data'!G12</f>
        <v>10063.178997830299</v>
      </c>
      <c r="J9" s="30">
        <f>'Input Data'!H12</f>
        <v>10114.418278040086</v>
      </c>
      <c r="K9" s="30">
        <f>'Input Data'!I12</f>
        <v>10208.391785273803</v>
      </c>
      <c r="L9" s="30">
        <f>'Input Data'!J12</f>
        <v>10288.333127472837</v>
      </c>
      <c r="M9" s="30">
        <f>'Input Data'!K12</f>
        <v>10413.979953117283</v>
      </c>
      <c r="N9" s="30">
        <f>'Input Data'!L12</f>
        <v>10718.16826511516</v>
      </c>
      <c r="O9" s="30">
        <f>'Input Data'!M12</f>
        <v>10952.822790600192</v>
      </c>
      <c r="P9" s="30">
        <f>'Input Data'!N12</f>
        <v>10912.12731360173</v>
      </c>
      <c r="Q9" s="31">
        <f>'Input Data'!O12</f>
        <v>11006.674426155223</v>
      </c>
      <c r="R9" s="31">
        <f>'Input Data'!P12</f>
        <v>11017.353040065153</v>
      </c>
      <c r="S9" s="31">
        <f>'Input Data'!Q12</f>
        <v>11019.148699604597</v>
      </c>
      <c r="U9" s="32"/>
    </row>
    <row r="10" spans="1:22" x14ac:dyDescent="0.3">
      <c r="C10" s="25" t="s">
        <v>26</v>
      </c>
      <c r="D10" s="29">
        <f>D9</f>
        <v>9916.4054151075179</v>
      </c>
      <c r="E10" s="30">
        <f t="shared" ref="E10:O10" si="0">E9</f>
        <v>9879.8004144978731</v>
      </c>
      <c r="F10" s="30">
        <f t="shared" si="0"/>
        <v>10136.928823081464</v>
      </c>
      <c r="G10" s="30">
        <f t="shared" si="0"/>
        <v>10138.785650103018</v>
      </c>
      <c r="H10" s="30">
        <f t="shared" si="0"/>
        <v>10146.498113610487</v>
      </c>
      <c r="I10" s="30">
        <f t="shared" si="0"/>
        <v>10063.178997830299</v>
      </c>
      <c r="J10" s="30">
        <f t="shared" si="0"/>
        <v>10114.418278040086</v>
      </c>
      <c r="K10" s="30">
        <f t="shared" si="0"/>
        <v>10208.391785273803</v>
      </c>
      <c r="L10" s="30">
        <f t="shared" si="0"/>
        <v>10288.333127472837</v>
      </c>
      <c r="M10" s="30">
        <f t="shared" si="0"/>
        <v>10413.979953117283</v>
      </c>
      <c r="N10" s="30">
        <f t="shared" si="0"/>
        <v>10718.16826511516</v>
      </c>
      <c r="O10" s="30">
        <f t="shared" si="0"/>
        <v>10952.822790600192</v>
      </c>
      <c r="P10" s="30">
        <f t="shared" ref="P10" si="1">P9</f>
        <v>10912.12731360173</v>
      </c>
      <c r="Q10" s="31">
        <f>'Input Data'!B272</f>
        <v>10844.244688137358</v>
      </c>
      <c r="R10" s="31">
        <f>'Input Data'!C272</f>
        <v>10792.812602755635</v>
      </c>
      <c r="S10" s="31"/>
      <c r="U10" s="32"/>
    </row>
    <row r="11" spans="1:22" x14ac:dyDescent="0.3">
      <c r="C11" s="3" t="s">
        <v>28</v>
      </c>
      <c r="D11" s="29"/>
      <c r="E11" s="30"/>
      <c r="F11" s="30"/>
      <c r="G11" s="30"/>
      <c r="H11" s="30"/>
      <c r="I11" s="30"/>
      <c r="J11" s="30"/>
      <c r="K11" s="30"/>
      <c r="L11" s="30"/>
      <c r="M11" s="30"/>
      <c r="N11" s="30"/>
      <c r="O11" s="30"/>
      <c r="P11" s="30"/>
      <c r="Q11" s="31">
        <f>Q10-Q9</f>
        <v>-162.42973801786502</v>
      </c>
      <c r="R11" s="31">
        <f>R10-R9</f>
        <v>-224.54043730951707</v>
      </c>
      <c r="S11" s="31"/>
      <c r="U11" s="32"/>
    </row>
    <row r="12" spans="1:22" x14ac:dyDescent="0.3">
      <c r="D12" s="33"/>
      <c r="E12" s="34"/>
      <c r="F12" s="34"/>
      <c r="G12" s="34"/>
      <c r="H12" s="34"/>
      <c r="I12" s="34"/>
      <c r="J12" s="34"/>
      <c r="K12" s="34"/>
      <c r="L12" s="34"/>
      <c r="M12" s="34"/>
      <c r="N12" s="34"/>
      <c r="O12" s="34"/>
      <c r="P12" s="34"/>
      <c r="Q12" s="35"/>
      <c r="R12" s="35"/>
      <c r="S12" s="35"/>
    </row>
    <row r="13" spans="1:22" x14ac:dyDescent="0.3">
      <c r="B13" s="23" t="s">
        <v>133</v>
      </c>
      <c r="D13" s="33"/>
      <c r="E13" s="34"/>
      <c r="F13" s="34"/>
      <c r="G13" s="34"/>
      <c r="H13" s="34"/>
      <c r="I13" s="34"/>
      <c r="J13" s="34"/>
      <c r="K13" s="34"/>
      <c r="L13" s="34"/>
      <c r="M13" s="34"/>
      <c r="N13" s="34"/>
      <c r="O13" s="34"/>
      <c r="P13" s="34"/>
      <c r="Q13" s="35"/>
      <c r="R13" s="35"/>
      <c r="S13" s="35"/>
    </row>
    <row r="14" spans="1:22" x14ac:dyDescent="0.3">
      <c r="B14" s="23" t="s">
        <v>113</v>
      </c>
      <c r="U14" s="32"/>
      <c r="V14" s="32"/>
    </row>
    <row r="15" spans="1:22" x14ac:dyDescent="0.3">
      <c r="B15" s="23"/>
      <c r="U15" s="32"/>
      <c r="V15" s="32"/>
    </row>
    <row r="16" spans="1:22" x14ac:dyDescent="0.3">
      <c r="C16" s="27"/>
      <c r="D16" s="36" t="s">
        <v>76</v>
      </c>
      <c r="E16" s="36" t="s">
        <v>77</v>
      </c>
      <c r="F16" s="36" t="s">
        <v>78</v>
      </c>
      <c r="G16" s="36" t="s">
        <v>79</v>
      </c>
      <c r="H16" s="36" t="s">
        <v>80</v>
      </c>
      <c r="I16" s="36" t="s">
        <v>81</v>
      </c>
      <c r="J16" s="36" t="s">
        <v>82</v>
      </c>
      <c r="K16" s="36" t="s">
        <v>83</v>
      </c>
      <c r="L16" s="36" t="s">
        <v>84</v>
      </c>
      <c r="M16" s="36" t="s">
        <v>85</v>
      </c>
      <c r="N16" s="36" t="s">
        <v>86</v>
      </c>
      <c r="O16" s="36" t="s">
        <v>87</v>
      </c>
      <c r="P16" s="28" t="s">
        <v>88</v>
      </c>
      <c r="Q16" s="28" t="s">
        <v>89</v>
      </c>
      <c r="R16" s="28" t="s">
        <v>90</v>
      </c>
      <c r="S16" s="28" t="s">
        <v>165</v>
      </c>
    </row>
    <row r="17" spans="2:20" x14ac:dyDescent="0.3">
      <c r="C17" s="3" t="s">
        <v>106</v>
      </c>
      <c r="D17" s="37"/>
      <c r="E17" s="30">
        <f>E21+E24</f>
        <v>1073.433610186449</v>
      </c>
      <c r="F17" s="30">
        <f t="shared" ref="F17:O18" si="2">F21+F24</f>
        <v>907.13768484778291</v>
      </c>
      <c r="G17" s="30">
        <f t="shared" si="2"/>
        <v>1070.273620138852</v>
      </c>
      <c r="H17" s="30">
        <f t="shared" si="2"/>
        <v>1138.6456177602545</v>
      </c>
      <c r="I17" s="30">
        <f t="shared" si="2"/>
        <v>1247.9233642579277</v>
      </c>
      <c r="J17" s="30">
        <f t="shared" si="2"/>
        <v>1183.9245503381833</v>
      </c>
      <c r="K17" s="30">
        <f t="shared" si="2"/>
        <v>1170.6535018727216</v>
      </c>
      <c r="L17" s="30">
        <f t="shared" si="2"/>
        <v>1094.8627257196633</v>
      </c>
      <c r="M17" s="30">
        <f t="shared" si="2"/>
        <v>1006.5904973673872</v>
      </c>
      <c r="N17" s="30">
        <f t="shared" si="2"/>
        <v>789.69844319726599</v>
      </c>
      <c r="O17" s="30">
        <f t="shared" si="2"/>
        <v>868.5704253903782</v>
      </c>
      <c r="P17" s="30">
        <f t="shared" ref="P17:S17" si="3">P21+P24</f>
        <v>1157.6452903337731</v>
      </c>
      <c r="Q17" s="31">
        <f t="shared" si="3"/>
        <v>1110.6589208217549</v>
      </c>
      <c r="R17" s="31">
        <f t="shared" si="3"/>
        <v>1092.5354905997399</v>
      </c>
      <c r="S17" s="31">
        <f t="shared" si="3"/>
        <v>1107.8545624866388</v>
      </c>
    </row>
    <row r="18" spans="2:20" x14ac:dyDescent="0.3">
      <c r="C18" s="3" t="s">
        <v>110</v>
      </c>
      <c r="D18" s="37"/>
      <c r="E18" s="30">
        <f>E22+E25</f>
        <v>1073.433610186449</v>
      </c>
      <c r="F18" s="30">
        <f t="shared" si="2"/>
        <v>907.13768484778291</v>
      </c>
      <c r="G18" s="30">
        <f t="shared" si="2"/>
        <v>1070.273620138852</v>
      </c>
      <c r="H18" s="30">
        <f t="shared" si="2"/>
        <v>1138.6456177602545</v>
      </c>
      <c r="I18" s="30">
        <f t="shared" si="2"/>
        <v>1247.9233642579277</v>
      </c>
      <c r="J18" s="30">
        <f t="shared" si="2"/>
        <v>1183.9245503381833</v>
      </c>
      <c r="K18" s="30">
        <f t="shared" si="2"/>
        <v>1170.6535018727216</v>
      </c>
      <c r="L18" s="30">
        <f t="shared" si="2"/>
        <v>1094.8627257196633</v>
      </c>
      <c r="M18" s="30">
        <f t="shared" si="2"/>
        <v>1006.5904973673872</v>
      </c>
      <c r="N18" s="30">
        <f t="shared" si="2"/>
        <v>789.69844319726599</v>
      </c>
      <c r="O18" s="30">
        <f t="shared" si="2"/>
        <v>868.5704253903782</v>
      </c>
      <c r="P18" s="30">
        <f t="shared" ref="P18:S18" si="4">P22+P25</f>
        <v>1157.6452903337731</v>
      </c>
      <c r="Q18" s="31">
        <f t="shared" si="4"/>
        <v>1110.6589208217549</v>
      </c>
      <c r="R18" s="31">
        <f t="shared" si="4"/>
        <v>1076.4125231490414</v>
      </c>
      <c r="S18" s="31">
        <f t="shared" si="4"/>
        <v>1085.2758045008072</v>
      </c>
    </row>
    <row r="19" spans="2:20" x14ac:dyDescent="0.3">
      <c r="C19" s="3" t="s">
        <v>149</v>
      </c>
      <c r="D19" s="38"/>
      <c r="E19" s="39"/>
      <c r="F19" s="39"/>
      <c r="G19" s="39"/>
      <c r="H19" s="39"/>
      <c r="I19" s="39"/>
      <c r="J19" s="39"/>
      <c r="K19" s="39"/>
      <c r="L19" s="39"/>
      <c r="M19" s="39"/>
      <c r="N19" s="39"/>
      <c r="O19" s="39"/>
      <c r="P19" s="39"/>
      <c r="Q19" s="31">
        <f>Q18-Q17</f>
        <v>0</v>
      </c>
      <c r="R19" s="31">
        <f t="shared" ref="R19:S19" si="5">R18-R17</f>
        <v>-16.122967450698525</v>
      </c>
      <c r="S19" s="31">
        <f t="shared" si="5"/>
        <v>-22.578757985831544</v>
      </c>
    </row>
    <row r="20" spans="2:20" x14ac:dyDescent="0.3">
      <c r="C20" s="25" t="s">
        <v>24</v>
      </c>
      <c r="D20" s="29"/>
      <c r="E20" s="45">
        <f>'Input Data'!B38</f>
        <v>8.0694728826871509E-2</v>
      </c>
      <c r="F20" s="45">
        <f>'Input Data'!C38</f>
        <v>6.9281982316203E-2</v>
      </c>
      <c r="G20" s="45">
        <f>'Input Data'!D38</f>
        <v>8.1731639055546784E-2</v>
      </c>
      <c r="H20" s="45">
        <f>'Input Data'!E38</f>
        <v>9.0127168778869948E-2</v>
      </c>
      <c r="I20" s="45">
        <f>'Input Data'!F38</f>
        <v>0.10213519930910123</v>
      </c>
      <c r="J20" s="45">
        <f>'Input Data'!G38</f>
        <v>9.4753333314971266E-2</v>
      </c>
      <c r="K20" s="45">
        <f>'Input Data'!H38</f>
        <v>9.797406576100616E-2</v>
      </c>
      <c r="L20" s="45">
        <f>'Input Data'!I38</f>
        <v>9.2148997208678807E-2</v>
      </c>
      <c r="M20" s="45">
        <f>'Input Data'!J38</f>
        <v>8.0650390020859233E-2</v>
      </c>
      <c r="N20" s="45">
        <f>'Input Data'!K38</f>
        <v>6.0914625001064919E-2</v>
      </c>
      <c r="O20" s="45">
        <f>'Input Data'!L38</f>
        <v>6.5948604146658096E-2</v>
      </c>
      <c r="P20" s="45">
        <f>'Input Data'!M38</f>
        <v>8.9593266303040681E-2</v>
      </c>
      <c r="Q20" s="46">
        <f>'Input Data'!N38</f>
        <v>8.3539054485568906E-2</v>
      </c>
      <c r="R20" s="46">
        <f>'Input Data'!O38</f>
        <v>8.1191483938035533E-2</v>
      </c>
      <c r="S20" s="46">
        <f>'Input Data'!P38</f>
        <v>8.248482958772177E-2</v>
      </c>
    </row>
    <row r="21" spans="2:20" x14ac:dyDescent="0.3">
      <c r="C21" s="3" t="s">
        <v>150</v>
      </c>
      <c r="D21" s="37"/>
      <c r="E21" s="30">
        <f>E$20*D9</f>
        <v>800.20164590942136</v>
      </c>
      <c r="F21" s="30">
        <f t="shared" ref="F21:O21" si="6">F20*E9</f>
        <v>684.49215760485674</v>
      </c>
      <c r="G21" s="30">
        <f t="shared" si="6"/>
        <v>828.50780769986284</v>
      </c>
      <c r="H21" s="30">
        <f t="shared" si="6"/>
        <v>913.7800454996194</v>
      </c>
      <c r="I21" s="30">
        <f t="shared" si="6"/>
        <v>1036.3146071230267</v>
      </c>
      <c r="J21" s="30">
        <f t="shared" si="6"/>
        <v>953.51975378963277</v>
      </c>
      <c r="K21" s="30">
        <f t="shared" si="6"/>
        <v>990.95068150702207</v>
      </c>
      <c r="L21" s="30">
        <f t="shared" si="6"/>
        <v>940.69306612629532</v>
      </c>
      <c r="M21" s="30">
        <f t="shared" si="6"/>
        <v>829.75807939521076</v>
      </c>
      <c r="N21" s="30">
        <f t="shared" si="6"/>
        <v>634.36368361274697</v>
      </c>
      <c r="O21" s="30">
        <f t="shared" si="6"/>
        <v>706.84823609335285</v>
      </c>
      <c r="P21" s="30">
        <f t="shared" ref="P21:S21" si="7">P20*O9</f>
        <v>981.2991690482562</v>
      </c>
      <c r="Q21" s="31">
        <f t="shared" si="7"/>
        <v>911.58879820443951</v>
      </c>
      <c r="R21" s="31">
        <f t="shared" si="7"/>
        <v>893.64822988236824</v>
      </c>
      <c r="S21" s="31">
        <f t="shared" si="7"/>
        <v>908.76448801754248</v>
      </c>
    </row>
    <row r="22" spans="2:20" x14ac:dyDescent="0.3">
      <c r="C22" s="3" t="s">
        <v>151</v>
      </c>
      <c r="D22" s="37"/>
      <c r="E22" s="30">
        <f>E$20*D10</f>
        <v>800.20164590942136</v>
      </c>
      <c r="F22" s="30">
        <f t="shared" ref="F22:O22" si="8">F$20*E10</f>
        <v>684.49215760485674</v>
      </c>
      <c r="G22" s="30">
        <f t="shared" si="8"/>
        <v>828.50780769986284</v>
      </c>
      <c r="H22" s="30">
        <f t="shared" si="8"/>
        <v>913.7800454996194</v>
      </c>
      <c r="I22" s="30">
        <f t="shared" si="8"/>
        <v>1036.3146071230267</v>
      </c>
      <c r="J22" s="30">
        <f t="shared" si="8"/>
        <v>953.51975378963277</v>
      </c>
      <c r="K22" s="30">
        <f t="shared" si="8"/>
        <v>990.95068150702207</v>
      </c>
      <c r="L22" s="30">
        <f t="shared" si="8"/>
        <v>940.69306612629532</v>
      </c>
      <c r="M22" s="30">
        <f t="shared" si="8"/>
        <v>829.75807939521076</v>
      </c>
      <c r="N22" s="30">
        <f t="shared" si="8"/>
        <v>634.36368361274697</v>
      </c>
      <c r="O22" s="30">
        <f t="shared" si="8"/>
        <v>706.84823609335285</v>
      </c>
      <c r="P22" s="30">
        <f t="shared" ref="P22:S22" si="9">P$20*O10</f>
        <v>981.2991690482562</v>
      </c>
      <c r="Q22" s="31">
        <f t="shared" si="9"/>
        <v>911.58879820443951</v>
      </c>
      <c r="R22" s="31">
        <f t="shared" si="9"/>
        <v>880.46031841703143</v>
      </c>
      <c r="S22" s="31">
        <f t="shared" si="9"/>
        <v>890.24330831051441</v>
      </c>
      <c r="T22" s="40"/>
    </row>
    <row r="23" spans="2:20" x14ac:dyDescent="0.3">
      <c r="C23" s="25" t="s">
        <v>29</v>
      </c>
      <c r="D23" s="29"/>
      <c r="E23" s="45">
        <f>'Input Data'!B63</f>
        <v>2.7553529009691567E-2</v>
      </c>
      <c r="F23" s="45">
        <f>'Input Data'!C63</f>
        <v>2.2535427630320383E-2</v>
      </c>
      <c r="G23" s="45">
        <f>'Input Data'!D63</f>
        <v>2.385000591979063E-2</v>
      </c>
      <c r="H23" s="45">
        <f>'Input Data'!E63</f>
        <v>2.2178748029686397E-2</v>
      </c>
      <c r="I23" s="45">
        <f>'Input Data'!F63</f>
        <v>2.0855348787878796E-2</v>
      </c>
      <c r="J23" s="45">
        <f>'Input Data'!G63</f>
        <v>2.2895826119979337E-2</v>
      </c>
      <c r="K23" s="45">
        <f>'Input Data'!H63</f>
        <v>1.7766995137610753E-2</v>
      </c>
      <c r="L23" s="45">
        <f>'Input Data'!I63</f>
        <v>1.5102247526957846E-2</v>
      </c>
      <c r="M23" s="45">
        <f>'Input Data'!J63</f>
        <v>1.718766449153776E-2</v>
      </c>
      <c r="N23" s="45">
        <f>'Input Data'!K63</f>
        <v>1.4915984117870491E-2</v>
      </c>
      <c r="O23" s="45">
        <f>'Input Data'!L63</f>
        <v>1.5088603322583473E-2</v>
      </c>
      <c r="P23" s="45">
        <f>'Input Data'!M63</f>
        <v>1.6100518072551917E-2</v>
      </c>
      <c r="Q23" s="46">
        <f>'Input Data'!N63</f>
        <v>1.8243016865206366E-2</v>
      </c>
      <c r="R23" s="46">
        <f>'Input Data'!O63</f>
        <v>1.8069695987804876E-2</v>
      </c>
      <c r="S23" s="46">
        <f>'Input Data'!P63</f>
        <v>1.8070590435388174E-2</v>
      </c>
    </row>
    <row r="24" spans="2:20" x14ac:dyDescent="0.3">
      <c r="C24" s="3" t="s">
        <v>152</v>
      </c>
      <c r="D24" s="37"/>
      <c r="E24" s="30">
        <f>E$23*D9</f>
        <v>273.23196427702754</v>
      </c>
      <c r="F24" s="30">
        <f t="shared" ref="F24:O24" si="10">F23*E9</f>
        <v>222.64552724292614</v>
      </c>
      <c r="G24" s="30">
        <f t="shared" si="10"/>
        <v>241.76581243898917</v>
      </c>
      <c r="H24" s="30">
        <f t="shared" si="10"/>
        <v>224.86557226063505</v>
      </c>
      <c r="I24" s="30">
        <f t="shared" si="10"/>
        <v>211.60875713490097</v>
      </c>
      <c r="J24" s="30">
        <f t="shared" si="10"/>
        <v>230.40479654855042</v>
      </c>
      <c r="K24" s="30">
        <f t="shared" si="10"/>
        <v>179.70282036569955</v>
      </c>
      <c r="L24" s="30">
        <f t="shared" si="10"/>
        <v>154.1696595933681</v>
      </c>
      <c r="M24" s="30">
        <f t="shared" si="10"/>
        <v>176.8324179721765</v>
      </c>
      <c r="N24" s="30">
        <f t="shared" si="10"/>
        <v>155.33475958451908</v>
      </c>
      <c r="O24" s="30">
        <f t="shared" si="10"/>
        <v>161.72218929702535</v>
      </c>
      <c r="P24" s="30">
        <f t="shared" ref="P24:S24" si="11">P23*O9</f>
        <v>176.34612128551692</v>
      </c>
      <c r="Q24" s="31">
        <f t="shared" si="11"/>
        <v>199.07012261731538</v>
      </c>
      <c r="R24" s="31">
        <f t="shared" si="11"/>
        <v>198.88726071737156</v>
      </c>
      <c r="S24" s="31">
        <f t="shared" si="11"/>
        <v>199.09007446909618</v>
      </c>
    </row>
    <row r="25" spans="2:20" x14ac:dyDescent="0.3">
      <c r="C25" s="3" t="s">
        <v>153</v>
      </c>
      <c r="D25" s="37"/>
      <c r="E25" s="30">
        <f>E$23*D10</f>
        <v>273.23196427702754</v>
      </c>
      <c r="F25" s="30">
        <f t="shared" ref="F25:O25" si="12">F$23*E10</f>
        <v>222.64552724292614</v>
      </c>
      <c r="G25" s="30">
        <f t="shared" si="12"/>
        <v>241.76581243898917</v>
      </c>
      <c r="H25" s="30">
        <f t="shared" si="12"/>
        <v>224.86557226063505</v>
      </c>
      <c r="I25" s="30">
        <f t="shared" si="12"/>
        <v>211.60875713490097</v>
      </c>
      <c r="J25" s="30">
        <f t="shared" si="12"/>
        <v>230.40479654855042</v>
      </c>
      <c r="K25" s="30">
        <f t="shared" si="12"/>
        <v>179.70282036569955</v>
      </c>
      <c r="L25" s="30">
        <f t="shared" si="12"/>
        <v>154.1696595933681</v>
      </c>
      <c r="M25" s="30">
        <f t="shared" si="12"/>
        <v>176.8324179721765</v>
      </c>
      <c r="N25" s="30">
        <f t="shared" si="12"/>
        <v>155.33475958451908</v>
      </c>
      <c r="O25" s="30">
        <f t="shared" si="12"/>
        <v>161.72218929702535</v>
      </c>
      <c r="P25" s="30">
        <f t="shared" ref="P25:S25" si="13">P$23*O10</f>
        <v>176.34612128551692</v>
      </c>
      <c r="Q25" s="31">
        <f t="shared" si="13"/>
        <v>199.07012261731538</v>
      </c>
      <c r="R25" s="31">
        <f t="shared" si="13"/>
        <v>195.95220473200996</v>
      </c>
      <c r="S25" s="31">
        <f t="shared" si="13"/>
        <v>195.03249619029293</v>
      </c>
    </row>
    <row r="26" spans="2:20" x14ac:dyDescent="0.3">
      <c r="D26" s="33"/>
      <c r="E26" s="34"/>
      <c r="F26" s="34"/>
      <c r="G26" s="34"/>
      <c r="H26" s="34"/>
      <c r="I26" s="34"/>
      <c r="J26" s="34"/>
      <c r="K26" s="34"/>
      <c r="L26" s="34"/>
      <c r="M26" s="34"/>
      <c r="N26" s="34"/>
      <c r="O26" s="34"/>
      <c r="P26" s="34"/>
      <c r="Q26" s="34"/>
      <c r="R26" s="34"/>
      <c r="S26" s="34"/>
    </row>
    <row r="27" spans="2:20" x14ac:dyDescent="0.3">
      <c r="B27" s="23" t="s">
        <v>164</v>
      </c>
      <c r="D27" s="33"/>
      <c r="E27" s="34"/>
      <c r="F27" s="34"/>
      <c r="G27" s="34"/>
      <c r="H27" s="34"/>
      <c r="I27" s="34"/>
      <c r="J27" s="34"/>
      <c r="K27" s="34"/>
      <c r="L27" s="34"/>
      <c r="M27" s="34"/>
      <c r="N27" s="34"/>
      <c r="O27" s="34"/>
      <c r="P27" s="34"/>
      <c r="Q27" s="34"/>
      <c r="R27" s="34"/>
      <c r="S27" s="34"/>
    </row>
    <row r="28" spans="2:20" x14ac:dyDescent="0.3">
      <c r="D28" s="33"/>
      <c r="E28" s="34"/>
      <c r="F28" s="34"/>
      <c r="G28" s="34"/>
      <c r="H28" s="34"/>
      <c r="I28" s="34"/>
      <c r="J28" s="34"/>
      <c r="K28" s="34"/>
      <c r="L28" s="34"/>
      <c r="M28" s="34"/>
      <c r="N28" s="34"/>
      <c r="O28" s="34"/>
      <c r="P28" s="34"/>
      <c r="Q28" s="34"/>
      <c r="R28" s="34"/>
      <c r="S28" s="34"/>
    </row>
    <row r="29" spans="2:20" x14ac:dyDescent="0.3">
      <c r="C29" s="27"/>
      <c r="D29" s="36" t="s">
        <v>76</v>
      </c>
      <c r="E29" s="36" t="s">
        <v>77</v>
      </c>
      <c r="F29" s="36" t="s">
        <v>78</v>
      </c>
      <c r="G29" s="36" t="s">
        <v>79</v>
      </c>
      <c r="H29" s="36" t="s">
        <v>80</v>
      </c>
      <c r="I29" s="36" t="s">
        <v>81</v>
      </c>
      <c r="J29" s="36" t="s">
        <v>82</v>
      </c>
      <c r="K29" s="36" t="s">
        <v>83</v>
      </c>
      <c r="L29" s="36" t="s">
        <v>84</v>
      </c>
      <c r="M29" s="36" t="s">
        <v>85</v>
      </c>
      <c r="N29" s="36" t="s">
        <v>86</v>
      </c>
      <c r="O29" s="36" t="s">
        <v>87</v>
      </c>
      <c r="P29" s="28" t="s">
        <v>88</v>
      </c>
      <c r="Q29" s="28" t="s">
        <v>89</v>
      </c>
      <c r="R29" s="28" t="s">
        <v>90</v>
      </c>
      <c r="S29" s="28" t="s">
        <v>165</v>
      </c>
    </row>
    <row r="30" spans="2:20" x14ac:dyDescent="0.3">
      <c r="C30" s="3" t="s">
        <v>107</v>
      </c>
      <c r="D30" s="52"/>
      <c r="E30" s="30">
        <f>'Input Data'!B296</f>
        <v>1064.2392110807932</v>
      </c>
      <c r="F30" s="30">
        <f>'Input Data'!C296</f>
        <v>1166.6829028126585</v>
      </c>
      <c r="G30" s="30">
        <f>'Input Data'!D296</f>
        <v>1092.4062854765662</v>
      </c>
      <c r="H30" s="30">
        <f>'Input Data'!E296</f>
        <v>1263.8919361709645</v>
      </c>
      <c r="I30" s="30">
        <f>'Input Data'!F296</f>
        <v>1152.4406294203113</v>
      </c>
      <c r="J30" s="30">
        <f>'Input Data'!G296</f>
        <v>1222.9048769761303</v>
      </c>
      <c r="K30" s="30">
        <f>'Input Data'!H296</f>
        <v>1306.0018545826736</v>
      </c>
      <c r="L30" s="30">
        <f>'Input Data'!I296</f>
        <v>1228.2004949723987</v>
      </c>
      <c r="M30" s="30">
        <f>'Input Data'!J296</f>
        <v>1159.8539272008506</v>
      </c>
      <c r="N30" s="30">
        <f>'Input Data'!K296</f>
        <v>1046.7888098415824</v>
      </c>
      <c r="O30" s="30">
        <f>'Input Data'!L296</f>
        <v>1134.8427635376306</v>
      </c>
      <c r="P30" s="30">
        <f>'Input Data'!M296</f>
        <v>1245.2905582817068</v>
      </c>
      <c r="Q30" s="31">
        <f t="shared" ref="Q30:R30" si="14">Q9*($D$6+1)-P9+Q17</f>
        <v>1266.7028325694712</v>
      </c>
      <c r="R30" s="31">
        <f t="shared" si="14"/>
        <v>1164.7705675541954</v>
      </c>
      <c r="S30" s="31">
        <f>S9*($D$6+1)-R9+S17</f>
        <v>1171.21671782981</v>
      </c>
    </row>
    <row r="31" spans="2:20" x14ac:dyDescent="0.3">
      <c r="C31" s="3" t="s">
        <v>111</v>
      </c>
      <c r="D31" s="52"/>
      <c r="E31" s="30">
        <f>E30</f>
        <v>1064.2392110807932</v>
      </c>
      <c r="F31" s="30">
        <f t="shared" ref="F31:O31" si="15">F30</f>
        <v>1166.6829028126585</v>
      </c>
      <c r="G31" s="30">
        <f t="shared" si="15"/>
        <v>1092.4062854765662</v>
      </c>
      <c r="H31" s="30">
        <f t="shared" si="15"/>
        <v>1263.8919361709645</v>
      </c>
      <c r="I31" s="30">
        <f t="shared" si="15"/>
        <v>1152.4406294203113</v>
      </c>
      <c r="J31" s="30">
        <f t="shared" si="15"/>
        <v>1222.9048769761303</v>
      </c>
      <c r="K31" s="30">
        <f t="shared" si="15"/>
        <v>1306.0018545826736</v>
      </c>
      <c r="L31" s="30">
        <f t="shared" si="15"/>
        <v>1228.2004949723987</v>
      </c>
      <c r="M31" s="30">
        <f t="shared" si="15"/>
        <v>1159.8539272008506</v>
      </c>
      <c r="N31" s="30">
        <f t="shared" si="15"/>
        <v>1046.7888098415824</v>
      </c>
      <c r="O31" s="30">
        <f t="shared" si="15"/>
        <v>1134.8427635376306</v>
      </c>
      <c r="P31" s="30">
        <f t="shared" ref="P31" si="16">P30</f>
        <v>1245.2905582817068</v>
      </c>
      <c r="Q31" s="31">
        <f t="shared" ref="Q31:R31" si="17">Q9*($D$6+1)-P10+Q18</f>
        <v>1266.7028325694712</v>
      </c>
      <c r="R31" s="31">
        <f t="shared" si="17"/>
        <v>1311.0773381213619</v>
      </c>
      <c r="S31" s="31">
        <f>S9*($D$6+1)-R10+S18</f>
        <v>1373.1783971534956</v>
      </c>
      <c r="T31" s="33"/>
    </row>
    <row r="33" spans="2:20" x14ac:dyDescent="0.3">
      <c r="B33" s="23" t="s">
        <v>154</v>
      </c>
    </row>
    <row r="35" spans="2:20" x14ac:dyDescent="0.3">
      <c r="C35" s="37"/>
      <c r="D35" s="29" t="s">
        <v>76</v>
      </c>
      <c r="E35" s="30" t="s">
        <v>77</v>
      </c>
      <c r="F35" s="30" t="s">
        <v>78</v>
      </c>
      <c r="G35" s="30" t="s">
        <v>79</v>
      </c>
      <c r="H35" s="30" t="s">
        <v>80</v>
      </c>
      <c r="I35" s="30" t="s">
        <v>81</v>
      </c>
      <c r="J35" s="30" t="s">
        <v>82</v>
      </c>
      <c r="K35" s="30" t="s">
        <v>83</v>
      </c>
      <c r="L35" s="30" t="s">
        <v>84</v>
      </c>
      <c r="M35" s="30" t="s">
        <v>85</v>
      </c>
      <c r="N35" s="30" t="s">
        <v>86</v>
      </c>
      <c r="O35" s="30" t="s">
        <v>87</v>
      </c>
      <c r="P35" s="28" t="s">
        <v>88</v>
      </c>
      <c r="Q35" s="28" t="s">
        <v>89</v>
      </c>
      <c r="R35" s="28" t="s">
        <v>90</v>
      </c>
      <c r="S35" s="28" t="s">
        <v>165</v>
      </c>
    </row>
    <row r="36" spans="2:20" x14ac:dyDescent="0.3">
      <c r="C36" s="3" t="s">
        <v>107</v>
      </c>
      <c r="D36" s="38"/>
      <c r="E36" s="30">
        <f t="shared" ref="E36:O37" si="18">E30</f>
        <v>1064.2392110807932</v>
      </c>
      <c r="F36" s="30">
        <f t="shared" si="18"/>
        <v>1166.6829028126585</v>
      </c>
      <c r="G36" s="30">
        <f t="shared" si="18"/>
        <v>1092.4062854765662</v>
      </c>
      <c r="H36" s="30">
        <f t="shared" si="18"/>
        <v>1263.8919361709645</v>
      </c>
      <c r="I36" s="30">
        <f t="shared" si="18"/>
        <v>1152.4406294203113</v>
      </c>
      <c r="J36" s="30">
        <f t="shared" si="18"/>
        <v>1222.9048769761303</v>
      </c>
      <c r="K36" s="30">
        <f t="shared" si="18"/>
        <v>1306.0018545826736</v>
      </c>
      <c r="L36" s="30">
        <f t="shared" si="18"/>
        <v>1228.2004949723987</v>
      </c>
      <c r="M36" s="30">
        <f t="shared" si="18"/>
        <v>1159.8539272008506</v>
      </c>
      <c r="N36" s="30">
        <f t="shared" si="18"/>
        <v>1046.7888098415824</v>
      </c>
      <c r="O36" s="30">
        <f t="shared" si="18"/>
        <v>1134.8427635376306</v>
      </c>
      <c r="P36" s="30">
        <f t="shared" ref="P36:Q36" si="19">P30</f>
        <v>1245.2905582817068</v>
      </c>
      <c r="Q36" s="31">
        <f t="shared" si="19"/>
        <v>1266.7028325694712</v>
      </c>
      <c r="R36" s="31">
        <f t="shared" ref="R36:S36" si="20">R30</f>
        <v>1164.7705675541954</v>
      </c>
      <c r="S36" s="31">
        <f t="shared" si="20"/>
        <v>1171.21671782981</v>
      </c>
      <c r="T36" s="33"/>
    </row>
    <row r="37" spans="2:20" x14ac:dyDescent="0.3">
      <c r="C37" s="3" t="s">
        <v>111</v>
      </c>
      <c r="D37" s="38"/>
      <c r="E37" s="30">
        <f>E31</f>
        <v>1064.2392110807932</v>
      </c>
      <c r="F37" s="30">
        <f t="shared" si="18"/>
        <v>1166.6829028126585</v>
      </c>
      <c r="G37" s="30">
        <f t="shared" si="18"/>
        <v>1092.4062854765662</v>
      </c>
      <c r="H37" s="30">
        <f t="shared" si="18"/>
        <v>1263.8919361709645</v>
      </c>
      <c r="I37" s="30">
        <f t="shared" si="18"/>
        <v>1152.4406294203113</v>
      </c>
      <c r="J37" s="30">
        <f t="shared" si="18"/>
        <v>1222.9048769761303</v>
      </c>
      <c r="K37" s="30">
        <f t="shared" si="18"/>
        <v>1306.0018545826736</v>
      </c>
      <c r="L37" s="30">
        <f t="shared" si="18"/>
        <v>1228.2004949723987</v>
      </c>
      <c r="M37" s="30">
        <f t="shared" si="18"/>
        <v>1159.8539272008506</v>
      </c>
      <c r="N37" s="30">
        <f t="shared" si="18"/>
        <v>1046.7888098415824</v>
      </c>
      <c r="O37" s="30">
        <f t="shared" si="18"/>
        <v>1134.8427635376306</v>
      </c>
      <c r="P37" s="30">
        <f t="shared" ref="P37:Q37" si="21">P31</f>
        <v>1245.2905582817068</v>
      </c>
      <c r="Q37" s="31">
        <f t="shared" si="21"/>
        <v>1266.7028325694712</v>
      </c>
      <c r="R37" s="31">
        <f t="shared" ref="R37:S37" si="22">R31</f>
        <v>1311.0773381213619</v>
      </c>
      <c r="S37" s="31">
        <f t="shared" si="22"/>
        <v>1373.1783971534956</v>
      </c>
      <c r="T37" s="33"/>
    </row>
    <row r="38" spans="2:20" x14ac:dyDescent="0.3">
      <c r="C38" s="3" t="s">
        <v>25</v>
      </c>
      <c r="D38" s="37"/>
      <c r="E38" s="30">
        <f>'Input Data'!B94</f>
        <v>264.11586469038832</v>
      </c>
      <c r="F38" s="30">
        <f>'Input Data'!C94</f>
        <v>323.90383743685777</v>
      </c>
      <c r="G38" s="30">
        <f>'Input Data'!D94</f>
        <v>269.86850964192979</v>
      </c>
      <c r="H38" s="30">
        <f>'Input Data'!E94</f>
        <v>390.37359184599637</v>
      </c>
      <c r="I38" s="30">
        <f>'Input Data'!F94</f>
        <v>362.4467842799221</v>
      </c>
      <c r="J38" s="30">
        <f>'Input Data'!G94</f>
        <v>394.99053304215681</v>
      </c>
      <c r="K38" s="30">
        <f>'Input Data'!H94</f>
        <v>474.30763504977381</v>
      </c>
      <c r="L38" s="30">
        <f>'Input Data'!I94</f>
        <v>443.33118664306772</v>
      </c>
      <c r="M38" s="30">
        <f>'Input Data'!J94</f>
        <v>451.23635973020822</v>
      </c>
      <c r="N38" s="30">
        <f>'Input Data'!K94</f>
        <v>316.04039095617867</v>
      </c>
      <c r="O38" s="30">
        <f>'Input Data'!L94</f>
        <v>344.4106511017896</v>
      </c>
      <c r="P38" s="30">
        <f>'Input Data'!M94</f>
        <v>367.74835716151131</v>
      </c>
      <c r="Q38" s="31">
        <f>'Input Data'!N94</f>
        <v>372.90627077377212</v>
      </c>
      <c r="R38" s="31">
        <f>'Input Data'!O94</f>
        <v>370.15787060313397</v>
      </c>
      <c r="S38" s="31">
        <f>'Input Data'!P94</f>
        <v>369.10321016810269</v>
      </c>
      <c r="T38" s="33"/>
    </row>
    <row r="39" spans="2:20" x14ac:dyDescent="0.3">
      <c r="C39" s="3" t="s">
        <v>30</v>
      </c>
      <c r="D39" s="37"/>
      <c r="E39" s="30">
        <f>'Input Data'!B120</f>
        <v>135.03183218388972</v>
      </c>
      <c r="F39" s="30">
        <f>'Input Data'!C120</f>
        <v>159.30059269579718</v>
      </c>
      <c r="G39" s="30">
        <f>'Input Data'!D120</f>
        <v>225.28403054108054</v>
      </c>
      <c r="H39" s="30">
        <f>'Input Data'!E120</f>
        <v>173.54884608286221</v>
      </c>
      <c r="I39" s="30">
        <f>'Input Data'!F120</f>
        <v>183.53260559952145</v>
      </c>
      <c r="J39" s="30">
        <f>'Input Data'!G120</f>
        <v>188.18858730876548</v>
      </c>
      <c r="K39" s="30">
        <f>'Input Data'!H120</f>
        <v>173.61130457213457</v>
      </c>
      <c r="L39" s="30">
        <f>'Input Data'!I120</f>
        <v>151.0111801577734</v>
      </c>
      <c r="M39" s="30">
        <f>'Input Data'!J120</f>
        <v>132.39808327095841</v>
      </c>
      <c r="N39" s="30">
        <f>'Input Data'!K120</f>
        <v>142.5661292135884</v>
      </c>
      <c r="O39" s="30">
        <f>'Input Data'!L120</f>
        <v>125.99835446099226</v>
      </c>
      <c r="P39" s="30">
        <f>'Input Data'!M120</f>
        <v>251.7147069860799</v>
      </c>
      <c r="Q39" s="31">
        <f>'Input Data'!N120</f>
        <v>224.02841979102803</v>
      </c>
      <c r="R39" s="31">
        <f>'Input Data'!O120</f>
        <v>188.76743787819083</v>
      </c>
      <c r="S39" s="31">
        <f>'Input Data'!P120</f>
        <v>189.07866635545884</v>
      </c>
      <c r="T39" s="33"/>
    </row>
    <row r="40" spans="2:20" x14ac:dyDescent="0.3">
      <c r="C40" s="3" t="s">
        <v>108</v>
      </c>
      <c r="D40" s="37"/>
      <c r="E40" s="30">
        <f>E36-E$38-E$39</f>
        <v>665.09151420651517</v>
      </c>
      <c r="F40" s="30">
        <f t="shared" ref="F40:O41" si="23">F36-F$38-F$39</f>
        <v>683.47847268000362</v>
      </c>
      <c r="G40" s="30">
        <f t="shared" si="23"/>
        <v>597.25374529355577</v>
      </c>
      <c r="H40" s="30">
        <f t="shared" si="23"/>
        <v>699.96949824210606</v>
      </c>
      <c r="I40" s="30">
        <f t="shared" si="23"/>
        <v>606.46123954086784</v>
      </c>
      <c r="J40" s="30">
        <f t="shared" si="23"/>
        <v>639.72575662520796</v>
      </c>
      <c r="K40" s="30">
        <f t="shared" si="23"/>
        <v>658.08291496076515</v>
      </c>
      <c r="L40" s="30">
        <f t="shared" si="23"/>
        <v>633.85812817155761</v>
      </c>
      <c r="M40" s="30">
        <f t="shared" si="23"/>
        <v>576.21948419968396</v>
      </c>
      <c r="N40" s="30">
        <f t="shared" si="23"/>
        <v>588.18228967181528</v>
      </c>
      <c r="O40" s="30">
        <f t="shared" si="23"/>
        <v>664.43375797484873</v>
      </c>
      <c r="P40" s="30">
        <f t="shared" ref="P40:Q40" si="24">P36-P$38-P$39</f>
        <v>625.82749413411557</v>
      </c>
      <c r="Q40" s="31">
        <f t="shared" si="24"/>
        <v>669.76814200467106</v>
      </c>
      <c r="R40" s="31">
        <f t="shared" ref="R40:S40" si="25">R36-R$38-R$39</f>
        <v>605.8452590728707</v>
      </c>
      <c r="S40" s="31">
        <f t="shared" si="25"/>
        <v>613.0348413062485</v>
      </c>
      <c r="T40" s="33"/>
    </row>
    <row r="41" spans="2:20" x14ac:dyDescent="0.3">
      <c r="C41" s="3" t="s">
        <v>112</v>
      </c>
      <c r="D41" s="37"/>
      <c r="E41" s="30">
        <f>E37-E$38-E$39</f>
        <v>665.09151420651517</v>
      </c>
      <c r="F41" s="30">
        <f t="shared" si="23"/>
        <v>683.47847268000362</v>
      </c>
      <c r="G41" s="30">
        <f t="shared" si="23"/>
        <v>597.25374529355577</v>
      </c>
      <c r="H41" s="30">
        <f t="shared" si="23"/>
        <v>699.96949824210606</v>
      </c>
      <c r="I41" s="30">
        <f t="shared" si="23"/>
        <v>606.46123954086784</v>
      </c>
      <c r="J41" s="30">
        <f t="shared" si="23"/>
        <v>639.72575662520796</v>
      </c>
      <c r="K41" s="30">
        <f t="shared" si="23"/>
        <v>658.08291496076515</v>
      </c>
      <c r="L41" s="30">
        <f t="shared" si="23"/>
        <v>633.85812817155761</v>
      </c>
      <c r="M41" s="30">
        <f t="shared" si="23"/>
        <v>576.21948419968396</v>
      </c>
      <c r="N41" s="30">
        <f t="shared" si="23"/>
        <v>588.18228967181528</v>
      </c>
      <c r="O41" s="30">
        <f t="shared" si="23"/>
        <v>664.43375797484873</v>
      </c>
      <c r="P41" s="30">
        <f t="shared" ref="P41:Q41" si="26">P37-P$38-P$39</f>
        <v>625.82749413411557</v>
      </c>
      <c r="Q41" s="31">
        <f t="shared" si="26"/>
        <v>669.76814200467106</v>
      </c>
      <c r="R41" s="31">
        <f t="shared" ref="R41:S41" si="27">R37-R$38-R$39</f>
        <v>752.1520296400372</v>
      </c>
      <c r="S41" s="31">
        <f t="shared" si="27"/>
        <v>814.99652062993403</v>
      </c>
      <c r="T41" s="33"/>
    </row>
    <row r="42" spans="2:20" x14ac:dyDescent="0.3">
      <c r="C42" s="23"/>
      <c r="D42" s="33"/>
      <c r="E42" s="53"/>
      <c r="F42" s="53"/>
      <c r="G42" s="53"/>
      <c r="H42" s="53"/>
      <c r="I42" s="53"/>
      <c r="J42" s="53"/>
      <c r="K42" s="53"/>
      <c r="L42" s="53"/>
      <c r="M42" s="53"/>
      <c r="N42" s="53"/>
      <c r="O42" s="53"/>
      <c r="P42" s="53"/>
      <c r="Q42" s="41"/>
      <c r="R42" s="41"/>
      <c r="S42" s="41"/>
      <c r="T42" s="33"/>
    </row>
    <row r="43" spans="2:20" x14ac:dyDescent="0.3">
      <c r="B43" s="23" t="s">
        <v>159</v>
      </c>
      <c r="C43" s="23"/>
      <c r="D43" s="33"/>
      <c r="E43" s="53"/>
      <c r="F43" s="53"/>
      <c r="G43" s="53"/>
      <c r="H43" s="53"/>
      <c r="I43" s="53"/>
      <c r="J43" s="53"/>
      <c r="K43" s="53"/>
      <c r="L43" s="53"/>
      <c r="M43" s="53"/>
      <c r="N43" s="53"/>
      <c r="O43" s="53"/>
      <c r="P43" s="53"/>
      <c r="Q43" s="41"/>
      <c r="R43" s="41"/>
      <c r="S43" s="41"/>
      <c r="T43" s="33"/>
    </row>
    <row r="44" spans="2:20" x14ac:dyDescent="0.3">
      <c r="C44" s="23"/>
      <c r="D44" s="33"/>
      <c r="E44" s="53"/>
      <c r="F44" s="53"/>
      <c r="G44" s="53"/>
      <c r="H44" s="53"/>
      <c r="I44" s="53"/>
      <c r="J44" s="53"/>
      <c r="K44" s="53"/>
      <c r="L44" s="53"/>
      <c r="M44" s="53"/>
      <c r="N44" s="53"/>
      <c r="O44" s="53"/>
      <c r="P44" s="53"/>
      <c r="Q44" s="41"/>
      <c r="R44" s="41"/>
      <c r="S44" s="41"/>
      <c r="T44" s="33"/>
    </row>
    <row r="45" spans="2:20" x14ac:dyDescent="0.3">
      <c r="C45" s="3" t="s">
        <v>99</v>
      </c>
      <c r="D45" s="28">
        <f>'Input Data'!B217</f>
        <v>21.933099594546235</v>
      </c>
      <c r="E45" s="53"/>
      <c r="F45" s="53"/>
      <c r="G45" s="53"/>
      <c r="H45" s="53"/>
      <c r="I45" s="53"/>
      <c r="J45" s="53"/>
      <c r="K45" s="53"/>
      <c r="L45" s="53"/>
      <c r="M45" s="53"/>
      <c r="N45" s="53"/>
      <c r="O45" s="53"/>
      <c r="P45" s="53"/>
      <c r="Q45" s="41"/>
      <c r="R45" s="41"/>
      <c r="S45" s="41"/>
      <c r="T45" s="33"/>
    </row>
    <row r="46" spans="2:20" x14ac:dyDescent="0.3">
      <c r="C46" s="23"/>
      <c r="D46" s="33"/>
      <c r="E46" s="53"/>
      <c r="F46" s="53"/>
      <c r="G46" s="53"/>
      <c r="H46" s="53"/>
      <c r="I46" s="53"/>
      <c r="J46" s="53"/>
      <c r="K46" s="53"/>
      <c r="L46" s="53"/>
      <c r="M46" s="53"/>
      <c r="N46" s="53"/>
      <c r="O46" s="53"/>
      <c r="P46" s="53"/>
      <c r="Q46" s="41"/>
      <c r="R46" s="41"/>
      <c r="S46" s="41"/>
      <c r="T46" s="33"/>
    </row>
    <row r="47" spans="2:20" x14ac:dyDescent="0.3">
      <c r="C47" s="23"/>
      <c r="D47" s="28" t="s">
        <v>89</v>
      </c>
      <c r="E47" s="28" t="s">
        <v>90</v>
      </c>
      <c r="F47" s="28" t="s">
        <v>165</v>
      </c>
      <c r="G47" s="53"/>
      <c r="H47" s="53"/>
      <c r="I47" s="53"/>
      <c r="J47" s="53"/>
      <c r="K47" s="53"/>
      <c r="L47" s="53"/>
      <c r="M47" s="53"/>
      <c r="N47" s="53"/>
      <c r="O47" s="53"/>
      <c r="P47" s="53"/>
      <c r="Q47" s="41"/>
      <c r="R47" s="41"/>
      <c r="S47" s="41"/>
      <c r="T47" s="33"/>
    </row>
    <row r="48" spans="2:20" x14ac:dyDescent="0.3">
      <c r="C48" s="3" t="s">
        <v>108</v>
      </c>
      <c r="D48" s="31">
        <f>Q40</f>
        <v>669.76814200467106</v>
      </c>
      <c r="E48" s="30">
        <f t="shared" ref="E48:F49" si="28">R40</f>
        <v>605.8452590728707</v>
      </c>
      <c r="F48" s="30">
        <f t="shared" si="28"/>
        <v>613.0348413062485</v>
      </c>
      <c r="G48" s="53"/>
      <c r="H48" s="53"/>
      <c r="I48" s="53"/>
      <c r="J48" s="53"/>
      <c r="K48" s="53"/>
      <c r="L48" s="53"/>
      <c r="M48" s="53"/>
      <c r="N48" s="53"/>
      <c r="O48" s="53"/>
      <c r="P48" s="53"/>
      <c r="Q48" s="41"/>
      <c r="R48" s="41"/>
      <c r="S48" s="41"/>
      <c r="T48" s="33"/>
    </row>
    <row r="49" spans="2:20" x14ac:dyDescent="0.3">
      <c r="C49" s="3" t="s">
        <v>112</v>
      </c>
      <c r="D49" s="31">
        <f>Q41</f>
        <v>669.76814200467106</v>
      </c>
      <c r="E49" s="30">
        <f t="shared" si="28"/>
        <v>752.1520296400372</v>
      </c>
      <c r="F49" s="30">
        <f t="shared" si="28"/>
        <v>814.99652062993403</v>
      </c>
      <c r="G49" s="53"/>
      <c r="H49" s="53"/>
      <c r="I49" s="53"/>
      <c r="J49" s="53"/>
      <c r="K49" s="53"/>
      <c r="L49" s="53"/>
      <c r="M49" s="53"/>
      <c r="N49" s="53"/>
      <c r="O49" s="53"/>
      <c r="P49" s="53"/>
      <c r="Q49" s="41"/>
      <c r="R49" s="41"/>
      <c r="S49" s="41"/>
      <c r="T49" s="33"/>
    </row>
    <row r="50" spans="2:20" x14ac:dyDescent="0.3">
      <c r="C50" s="3" t="s">
        <v>160</v>
      </c>
      <c r="D50" s="31">
        <f>'Input Data'!B145</f>
        <v>54.746321806672213</v>
      </c>
      <c r="E50" s="30">
        <f>'Input Data'!C145</f>
        <v>33.532801202410333</v>
      </c>
      <c r="F50" s="30">
        <f>'Input Data'!D145</f>
        <v>64.412007046932473</v>
      </c>
      <c r="G50" s="53"/>
      <c r="H50" s="53"/>
      <c r="I50" s="53"/>
      <c r="J50" s="53"/>
      <c r="K50" s="53"/>
      <c r="L50" s="53"/>
      <c r="M50" s="53"/>
      <c r="N50" s="53"/>
      <c r="O50" s="53"/>
      <c r="P50" s="53"/>
      <c r="Q50" s="41"/>
      <c r="R50" s="41"/>
      <c r="S50" s="41"/>
      <c r="T50" s="33"/>
    </row>
    <row r="51" spans="2:20" x14ac:dyDescent="0.3">
      <c r="C51" s="3" t="s">
        <v>126</v>
      </c>
      <c r="D51" s="31">
        <f>D48-D$50-$D$45</f>
        <v>593.08872060345266</v>
      </c>
      <c r="E51" s="30">
        <f t="shared" ref="E51:F52" si="29">E48-E$50-$D$45</f>
        <v>550.37935827591411</v>
      </c>
      <c r="F51" s="30">
        <f t="shared" si="29"/>
        <v>526.68973466476984</v>
      </c>
      <c r="G51" s="53"/>
      <c r="H51" s="53"/>
      <c r="I51" s="53"/>
      <c r="J51" s="53"/>
      <c r="K51" s="53"/>
      <c r="L51" s="53"/>
      <c r="M51" s="53"/>
      <c r="N51" s="53"/>
      <c r="O51" s="53"/>
      <c r="P51" s="53"/>
      <c r="Q51" s="41"/>
      <c r="R51" s="41"/>
      <c r="S51" s="41"/>
      <c r="T51" s="33"/>
    </row>
    <row r="52" spans="2:20" x14ac:dyDescent="0.3">
      <c r="C52" s="3" t="s">
        <v>127</v>
      </c>
      <c r="D52" s="31">
        <f>D49-D$50-$D$45</f>
        <v>593.08872060345266</v>
      </c>
      <c r="E52" s="30">
        <f t="shared" si="29"/>
        <v>696.68612884308061</v>
      </c>
      <c r="F52" s="30">
        <f>F49-F$50-$D$45</f>
        <v>728.65141398845537</v>
      </c>
      <c r="G52" s="53"/>
      <c r="H52" s="53"/>
      <c r="I52" s="53"/>
      <c r="J52" s="53"/>
      <c r="K52" s="53"/>
      <c r="L52" s="53"/>
      <c r="M52" s="53"/>
      <c r="N52" s="53"/>
      <c r="O52" s="53"/>
      <c r="P52" s="53"/>
      <c r="Q52" s="41"/>
      <c r="R52" s="41"/>
      <c r="S52" s="41"/>
      <c r="T52" s="33"/>
    </row>
    <row r="53" spans="2:20" x14ac:dyDescent="0.3">
      <c r="C53" s="23"/>
      <c r="D53" s="33"/>
      <c r="E53" s="53"/>
      <c r="F53" s="53"/>
      <c r="G53" s="53"/>
      <c r="H53" s="53"/>
      <c r="I53" s="53"/>
      <c r="J53" s="53"/>
      <c r="K53" s="53"/>
      <c r="L53" s="53"/>
      <c r="M53" s="53"/>
      <c r="N53" s="53"/>
      <c r="O53" s="53"/>
      <c r="P53" s="53"/>
      <c r="Q53" s="41"/>
      <c r="R53" s="41"/>
      <c r="S53" s="41"/>
      <c r="T53" s="33"/>
    </row>
    <row r="54" spans="2:20" x14ac:dyDescent="0.3">
      <c r="B54" s="23" t="s">
        <v>117</v>
      </c>
      <c r="C54" s="23"/>
      <c r="D54" s="33"/>
      <c r="E54" s="53"/>
      <c r="F54" s="53"/>
      <c r="G54" s="53"/>
      <c r="H54" s="53"/>
      <c r="I54" s="53"/>
      <c r="J54" s="53"/>
      <c r="K54" s="53"/>
      <c r="L54" s="53"/>
      <c r="M54" s="53"/>
      <c r="N54" s="53"/>
      <c r="O54" s="53"/>
      <c r="P54" s="53"/>
      <c r="Q54" s="41"/>
      <c r="R54" s="41"/>
      <c r="S54" s="41"/>
      <c r="T54" s="33"/>
    </row>
    <row r="55" spans="2:20" x14ac:dyDescent="0.3">
      <c r="C55" s="23"/>
      <c r="D55" s="33"/>
      <c r="E55" s="53"/>
      <c r="F55" s="53"/>
      <c r="G55" s="53"/>
      <c r="H55" s="53"/>
      <c r="I55" s="53"/>
      <c r="J55" s="53"/>
      <c r="K55" s="53"/>
      <c r="L55" s="53"/>
      <c r="M55" s="53"/>
      <c r="N55" s="53"/>
      <c r="O55" s="53"/>
      <c r="P55" s="53"/>
      <c r="Q55" s="41"/>
      <c r="R55" s="41"/>
      <c r="S55" s="41"/>
      <c r="T55" s="33"/>
    </row>
    <row r="56" spans="2:20" x14ac:dyDescent="0.3">
      <c r="C56" s="3" t="s">
        <v>100</v>
      </c>
      <c r="D56" s="43">
        <f>'Input Data'!B84</f>
        <v>0.98599996489091446</v>
      </c>
      <c r="E56" s="53"/>
      <c r="F56" s="53"/>
      <c r="G56" s="53"/>
      <c r="H56" s="53"/>
      <c r="I56" s="53"/>
      <c r="J56" s="53"/>
      <c r="K56" s="53"/>
      <c r="L56" s="53"/>
      <c r="M56" s="53"/>
      <c r="N56" s="53"/>
      <c r="O56" s="53"/>
      <c r="P56" s="53"/>
      <c r="Q56" s="41"/>
      <c r="R56" s="41"/>
      <c r="S56" s="41"/>
      <c r="T56" s="33"/>
    </row>
    <row r="57" spans="2:20" x14ac:dyDescent="0.3">
      <c r="C57" s="3" t="s">
        <v>128</v>
      </c>
      <c r="D57" s="44">
        <f>'Input Data'!B170</f>
        <v>0.89665354330708658</v>
      </c>
      <c r="E57" s="53"/>
      <c r="F57" s="53"/>
      <c r="G57" s="53"/>
      <c r="H57" s="53"/>
      <c r="I57" s="53"/>
      <c r="J57" s="53"/>
      <c r="K57" s="53"/>
      <c r="L57" s="53"/>
      <c r="M57" s="53"/>
      <c r="N57" s="53"/>
      <c r="O57" s="53"/>
      <c r="P57" s="53"/>
      <c r="Q57" s="41"/>
      <c r="R57" s="41"/>
      <c r="S57" s="41"/>
      <c r="T57" s="33"/>
    </row>
    <row r="58" spans="2:20" x14ac:dyDescent="0.3">
      <c r="C58" s="3" t="s">
        <v>129</v>
      </c>
      <c r="D58" s="44">
        <f>'Input Data'!B194</f>
        <v>0.71588952618700907</v>
      </c>
      <c r="E58" s="53"/>
      <c r="F58" s="53"/>
      <c r="G58" s="53"/>
      <c r="H58" s="53"/>
      <c r="I58" s="53"/>
      <c r="J58" s="53"/>
      <c r="K58" s="53"/>
      <c r="L58" s="53"/>
      <c r="M58" s="53"/>
      <c r="N58" s="53"/>
      <c r="O58" s="53"/>
      <c r="P58" s="53"/>
      <c r="Q58" s="41"/>
      <c r="R58" s="41"/>
      <c r="S58" s="41"/>
      <c r="T58" s="33"/>
    </row>
    <row r="59" spans="2:20" x14ac:dyDescent="0.3">
      <c r="C59" s="23"/>
      <c r="D59" s="33"/>
      <c r="E59" s="53"/>
      <c r="F59" s="53"/>
      <c r="G59" s="53"/>
      <c r="H59" s="53"/>
      <c r="I59" s="53"/>
      <c r="J59" s="53"/>
      <c r="K59" s="53"/>
      <c r="L59" s="53"/>
      <c r="M59" s="53"/>
      <c r="N59" s="53"/>
      <c r="O59" s="53"/>
      <c r="P59" s="53"/>
      <c r="Q59" s="41"/>
      <c r="R59" s="41"/>
      <c r="S59" s="41"/>
      <c r="T59" s="33"/>
    </row>
    <row r="60" spans="2:20" x14ac:dyDescent="0.3">
      <c r="C60" s="3" t="s">
        <v>101</v>
      </c>
      <c r="D60" s="28" t="s">
        <v>165</v>
      </c>
      <c r="E60" s="53"/>
      <c r="F60" s="53"/>
      <c r="G60" s="53"/>
      <c r="H60" s="53"/>
      <c r="I60" s="53"/>
      <c r="J60" s="53"/>
      <c r="K60" s="53"/>
      <c r="L60" s="53"/>
      <c r="M60" s="53"/>
      <c r="N60" s="53"/>
      <c r="O60" s="53"/>
      <c r="P60" s="53"/>
      <c r="Q60" s="41"/>
      <c r="R60" s="41"/>
      <c r="S60" s="41"/>
      <c r="T60" s="33"/>
    </row>
    <row r="61" spans="2:20" x14ac:dyDescent="0.3">
      <c r="C61" s="3" t="s">
        <v>118</v>
      </c>
      <c r="D61" s="30" t="s">
        <v>90</v>
      </c>
      <c r="E61" s="53"/>
      <c r="F61" s="53"/>
      <c r="G61" s="53"/>
      <c r="H61" s="53"/>
      <c r="I61" s="53"/>
      <c r="J61" s="53"/>
      <c r="K61" s="53"/>
      <c r="L61" s="53"/>
      <c r="M61" s="53"/>
      <c r="N61" s="53"/>
      <c r="O61" s="53"/>
      <c r="P61" s="53"/>
      <c r="Q61" s="41"/>
      <c r="R61" s="41"/>
      <c r="S61" s="41"/>
      <c r="T61" s="33"/>
    </row>
    <row r="62" spans="2:20" x14ac:dyDescent="0.3">
      <c r="C62" s="3" t="s">
        <v>130</v>
      </c>
      <c r="D62" s="31">
        <f>F51/D$56/D$57/D$58</f>
        <v>832.16084397019301</v>
      </c>
      <c r="E62" s="53"/>
      <c r="F62" s="53"/>
      <c r="G62" s="53"/>
      <c r="H62" s="53"/>
      <c r="I62" s="53"/>
      <c r="J62" s="53"/>
      <c r="K62" s="53"/>
      <c r="L62" s="53"/>
      <c r="M62" s="53"/>
      <c r="N62" s="53"/>
      <c r="O62" s="53"/>
      <c r="P62" s="53"/>
      <c r="Q62" s="41"/>
      <c r="R62" s="41"/>
      <c r="S62" s="41"/>
      <c r="T62" s="33"/>
    </row>
    <row r="63" spans="2:20" x14ac:dyDescent="0.3">
      <c r="C63" s="3" t="s">
        <v>131</v>
      </c>
      <c r="D63" s="31">
        <f>F52/D$56/D$57/D$58</f>
        <v>1151.2568704431717</v>
      </c>
      <c r="E63" s="53"/>
      <c r="F63" s="53"/>
      <c r="G63" s="53"/>
      <c r="H63" s="53"/>
      <c r="I63" s="53"/>
      <c r="J63" s="53"/>
      <c r="K63" s="53"/>
      <c r="L63" s="53"/>
      <c r="M63" s="53"/>
      <c r="N63" s="53"/>
      <c r="O63" s="53"/>
      <c r="P63" s="53"/>
      <c r="Q63" s="41"/>
      <c r="R63" s="41"/>
      <c r="S63" s="41"/>
      <c r="T63" s="33"/>
    </row>
    <row r="64" spans="2:20" ht="14.5" x14ac:dyDescent="0.35">
      <c r="C64" s="3" t="s">
        <v>31</v>
      </c>
      <c r="D64" s="31">
        <f>D63-D62</f>
        <v>319.09602647297868</v>
      </c>
      <c r="E64" s="60" t="s">
        <v>174</v>
      </c>
      <c r="F64" s="53"/>
      <c r="G64" s="53"/>
      <c r="H64" s="53"/>
      <c r="I64" s="53"/>
      <c r="J64" s="53"/>
      <c r="K64" s="53"/>
      <c r="L64" s="53"/>
      <c r="M64" s="53"/>
      <c r="N64" s="53"/>
      <c r="O64" s="53"/>
      <c r="P64" s="53"/>
      <c r="Q64" s="41"/>
      <c r="R64" s="41"/>
      <c r="S64" s="41"/>
      <c r="T64" s="33"/>
    </row>
    <row r="65" spans="2:20" x14ac:dyDescent="0.3">
      <c r="C65" s="23"/>
      <c r="D65" s="33"/>
      <c r="E65" s="53"/>
      <c r="F65" s="53"/>
      <c r="G65" s="53"/>
      <c r="H65" s="53"/>
      <c r="I65" s="53"/>
      <c r="J65" s="53"/>
      <c r="K65" s="53"/>
      <c r="L65" s="53"/>
      <c r="M65" s="53"/>
      <c r="N65" s="53"/>
      <c r="O65" s="53"/>
      <c r="P65" s="53"/>
      <c r="Q65" s="41"/>
      <c r="R65" s="41"/>
      <c r="S65" s="41"/>
      <c r="T65" s="33"/>
    </row>
    <row r="66" spans="2:20" x14ac:dyDescent="0.3">
      <c r="B66" s="23" t="s">
        <v>119</v>
      </c>
      <c r="C66" s="23"/>
      <c r="D66" s="33"/>
      <c r="E66" s="53"/>
      <c r="F66" s="53"/>
      <c r="G66" s="53"/>
      <c r="H66" s="53"/>
      <c r="I66" s="53"/>
      <c r="J66" s="53"/>
      <c r="K66" s="53"/>
      <c r="L66" s="53"/>
      <c r="M66" s="53"/>
      <c r="N66" s="53"/>
      <c r="O66" s="53"/>
      <c r="P66" s="53"/>
      <c r="Q66" s="41"/>
      <c r="R66" s="41"/>
      <c r="S66" s="41"/>
      <c r="T66" s="33"/>
    </row>
    <row r="67" spans="2:20" x14ac:dyDescent="0.3">
      <c r="B67" s="23" t="s">
        <v>175</v>
      </c>
      <c r="C67" s="23"/>
      <c r="D67" s="33"/>
      <c r="E67" s="53"/>
      <c r="F67" s="53"/>
      <c r="G67" s="53"/>
      <c r="H67" s="53"/>
      <c r="I67" s="53"/>
      <c r="J67" s="53"/>
      <c r="K67" s="53"/>
      <c r="L67" s="53"/>
      <c r="M67" s="53"/>
      <c r="N67" s="53"/>
      <c r="O67" s="53"/>
      <c r="P67" s="53"/>
      <c r="Q67" s="41"/>
      <c r="R67" s="41"/>
      <c r="S67" s="41"/>
      <c r="T67" s="33"/>
    </row>
    <row r="68" spans="2:20" x14ac:dyDescent="0.3">
      <c r="B68" s="23"/>
      <c r="C68" s="23"/>
      <c r="D68" s="33"/>
      <c r="E68" s="53"/>
      <c r="F68" s="53"/>
      <c r="G68" s="53"/>
      <c r="H68" s="53"/>
      <c r="I68" s="53"/>
      <c r="J68" s="53"/>
      <c r="K68" s="53"/>
      <c r="L68" s="53"/>
      <c r="M68" s="53"/>
      <c r="N68" s="53"/>
      <c r="O68" s="53"/>
      <c r="P68" s="53"/>
      <c r="Q68" s="41"/>
      <c r="R68" s="41"/>
      <c r="S68" s="41"/>
      <c r="T68" s="33"/>
    </row>
    <row r="69" spans="2:20" x14ac:dyDescent="0.3">
      <c r="C69" s="36"/>
      <c r="D69" s="29" t="str">
        <f>D61</f>
        <v>2024/25</v>
      </c>
      <c r="E69" s="53"/>
      <c r="F69" s="53"/>
      <c r="G69" s="53"/>
      <c r="H69" s="53"/>
      <c r="I69" s="53"/>
      <c r="J69" s="53"/>
      <c r="K69" s="53"/>
      <c r="L69" s="53"/>
      <c r="M69" s="53"/>
      <c r="N69" s="53"/>
      <c r="O69" s="53"/>
      <c r="P69" s="53"/>
      <c r="Q69" s="41"/>
      <c r="R69" s="41"/>
      <c r="S69" s="41"/>
      <c r="T69" s="33"/>
    </row>
    <row r="70" spans="2:20" x14ac:dyDescent="0.3">
      <c r="C70" s="25" t="s">
        <v>132</v>
      </c>
      <c r="D70" s="31">
        <f>MAX(D62:D63)</f>
        <v>1151.2568704431717</v>
      </c>
    </row>
    <row r="72" spans="2:20" ht="14.5" x14ac:dyDescent="0.35">
      <c r="B72" s="76" t="s">
        <v>209</v>
      </c>
    </row>
  </sheetData>
  <phoneticPr fontId="15" type="noConversion"/>
  <hyperlinks>
    <hyperlink ref="B72" location="Contents!A1" display="Link to Contents page" xr:uid="{35F187D4-682D-4FCA-A374-CA62C2287DF3}"/>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741CF-31D9-45E3-A4B3-D9A94B7F2ED0}">
  <dimension ref="A1:V72"/>
  <sheetViews>
    <sheetView zoomScale="80" zoomScaleNormal="80" workbookViewId="0"/>
  </sheetViews>
  <sheetFormatPr defaultColWidth="9.08984375" defaultRowHeight="14" x14ac:dyDescent="0.3"/>
  <cols>
    <col min="1" max="1" width="6.26953125" style="24" customWidth="1"/>
    <col min="2" max="2" width="5.08984375" style="24" customWidth="1"/>
    <col min="3" max="3" width="81.1796875" style="24" customWidth="1"/>
    <col min="4" max="5" width="10.90625" style="24" customWidth="1"/>
    <col min="6" max="15" width="10.90625" style="24" bestFit="1" customWidth="1"/>
    <col min="16" max="16" width="10.90625" style="24" customWidth="1"/>
    <col min="17" max="19" width="10.90625" style="24" bestFit="1" customWidth="1"/>
    <col min="20" max="20" width="9.90625" style="24" bestFit="1" customWidth="1"/>
    <col min="21" max="16384" width="9.08984375" style="24"/>
  </cols>
  <sheetData>
    <row r="1" spans="1:22" x14ac:dyDescent="0.3">
      <c r="A1" s="23" t="s">
        <v>116</v>
      </c>
    </row>
    <row r="2" spans="1:22" ht="14.65" customHeight="1" x14ac:dyDescent="0.3">
      <c r="A2" s="23" t="s">
        <v>161</v>
      </c>
    </row>
    <row r="3" spans="1:22" ht="14.65" customHeight="1" x14ac:dyDescent="0.3">
      <c r="A3" s="23"/>
    </row>
    <row r="4" spans="1:22" x14ac:dyDescent="0.3">
      <c r="B4" s="23" t="s">
        <v>105</v>
      </c>
    </row>
    <row r="6" spans="1:22" x14ac:dyDescent="0.3">
      <c r="C6" s="25" t="s">
        <v>121</v>
      </c>
      <c r="D6" s="26">
        <f>'Input Data'!B239</f>
        <v>5.5872279685214975E-3</v>
      </c>
    </row>
    <row r="8" spans="1:22" x14ac:dyDescent="0.3">
      <c r="C8" s="27"/>
      <c r="D8" s="28" t="s">
        <v>76</v>
      </c>
      <c r="E8" s="28" t="s">
        <v>77</v>
      </c>
      <c r="F8" s="28" t="s">
        <v>78</v>
      </c>
      <c r="G8" s="28" t="s">
        <v>79</v>
      </c>
      <c r="H8" s="28" t="s">
        <v>80</v>
      </c>
      <c r="I8" s="28" t="s">
        <v>81</v>
      </c>
      <c r="J8" s="28" t="s">
        <v>82</v>
      </c>
      <c r="K8" s="28" t="s">
        <v>83</v>
      </c>
      <c r="L8" s="28" t="s">
        <v>84</v>
      </c>
      <c r="M8" s="28" t="s">
        <v>85</v>
      </c>
      <c r="N8" s="28" t="s">
        <v>86</v>
      </c>
      <c r="O8" s="28" t="s">
        <v>87</v>
      </c>
      <c r="P8" s="28" t="s">
        <v>88</v>
      </c>
      <c r="Q8" s="28" t="s">
        <v>89</v>
      </c>
      <c r="R8" s="28" t="s">
        <v>90</v>
      </c>
      <c r="S8" s="28" t="s">
        <v>165</v>
      </c>
    </row>
    <row r="9" spans="1:22" x14ac:dyDescent="0.3">
      <c r="C9" s="25" t="s">
        <v>27</v>
      </c>
      <c r="D9" s="29">
        <f>'Input Data'!B13</f>
        <v>8458.5077655441219</v>
      </c>
      <c r="E9" s="30">
        <f>'Input Data'!C13</f>
        <v>8405.4582607521188</v>
      </c>
      <c r="F9" s="30">
        <f>'Input Data'!D13</f>
        <v>8614.143983050466</v>
      </c>
      <c r="G9" s="30">
        <f>'Input Data'!E13</f>
        <v>8699.0442084269907</v>
      </c>
      <c r="H9" s="30">
        <f>'Input Data'!F13</f>
        <v>8772.6472474851817</v>
      </c>
      <c r="I9" s="30">
        <f>'Input Data'!G13</f>
        <v>8765.6487168570784</v>
      </c>
      <c r="J9" s="30">
        <f>'Input Data'!H13</f>
        <v>8938.22035897553</v>
      </c>
      <c r="K9" s="30">
        <f>'Input Data'!I13</f>
        <v>8950.2770975934945</v>
      </c>
      <c r="L9" s="30">
        <f>'Input Data'!J13</f>
        <v>9105.4655993143642</v>
      </c>
      <c r="M9" s="30">
        <f>'Input Data'!K13</f>
        <v>9108.9022307912273</v>
      </c>
      <c r="N9" s="30">
        <f>'Input Data'!L13</f>
        <v>9364.2311121432213</v>
      </c>
      <c r="O9" s="30">
        <f>'Input Data'!M13</f>
        <v>9396.5303874163637</v>
      </c>
      <c r="P9" s="30">
        <f>'Input Data'!N13</f>
        <v>9451.2878780844658</v>
      </c>
      <c r="Q9" s="31">
        <f>'Input Data'!O13</f>
        <v>9533.207570776487</v>
      </c>
      <c r="R9" s="31">
        <f>'Input Data'!P13</f>
        <v>9542.5016650333746</v>
      </c>
      <c r="S9" s="31">
        <f>'Input Data'!Q13</f>
        <v>9544.0963067667617</v>
      </c>
      <c r="U9" s="32"/>
    </row>
    <row r="10" spans="1:22" x14ac:dyDescent="0.3">
      <c r="C10" s="25" t="s">
        <v>26</v>
      </c>
      <c r="D10" s="29">
        <f>D9</f>
        <v>8458.5077655441219</v>
      </c>
      <c r="E10" s="30">
        <f t="shared" ref="E10:O10" si="0">E9</f>
        <v>8405.4582607521188</v>
      </c>
      <c r="F10" s="30">
        <f t="shared" si="0"/>
        <v>8614.143983050466</v>
      </c>
      <c r="G10" s="30">
        <f t="shared" si="0"/>
        <v>8699.0442084269907</v>
      </c>
      <c r="H10" s="30">
        <f t="shared" si="0"/>
        <v>8772.6472474851817</v>
      </c>
      <c r="I10" s="30">
        <f t="shared" si="0"/>
        <v>8765.6487168570784</v>
      </c>
      <c r="J10" s="30">
        <f t="shared" si="0"/>
        <v>8938.22035897553</v>
      </c>
      <c r="K10" s="30">
        <f t="shared" si="0"/>
        <v>8950.2770975934945</v>
      </c>
      <c r="L10" s="30">
        <f t="shared" si="0"/>
        <v>9105.4655993143642</v>
      </c>
      <c r="M10" s="30">
        <f t="shared" si="0"/>
        <v>9108.9022307912273</v>
      </c>
      <c r="N10" s="30">
        <f t="shared" si="0"/>
        <v>9364.2311121432213</v>
      </c>
      <c r="O10" s="30">
        <f t="shared" si="0"/>
        <v>9396.5303874163637</v>
      </c>
      <c r="P10" s="30">
        <f t="shared" ref="P10" si="1">P9</f>
        <v>9451.2878780844658</v>
      </c>
      <c r="Q10" s="31">
        <f>'Input Data'!B273</f>
        <v>9104.1726601616519</v>
      </c>
      <c r="R10" s="31">
        <f>'Input Data'!C273</f>
        <v>8817.776342267678</v>
      </c>
      <c r="S10" s="31"/>
      <c r="U10" s="32"/>
    </row>
    <row r="11" spans="1:22" x14ac:dyDescent="0.3">
      <c r="C11" s="3" t="s">
        <v>28</v>
      </c>
      <c r="D11" s="29"/>
      <c r="E11" s="30"/>
      <c r="F11" s="30"/>
      <c r="G11" s="30"/>
      <c r="H11" s="30"/>
      <c r="I11" s="30"/>
      <c r="J11" s="30"/>
      <c r="K11" s="30"/>
      <c r="L11" s="30"/>
      <c r="M11" s="30"/>
      <c r="N11" s="30"/>
      <c r="O11" s="30"/>
      <c r="P11" s="30"/>
      <c r="Q11" s="31">
        <f>Q10-Q9</f>
        <v>-429.0349106148351</v>
      </c>
      <c r="R11" s="31">
        <f>R10-R9</f>
        <v>-724.72532276569655</v>
      </c>
      <c r="S11" s="31"/>
      <c r="U11" s="32"/>
    </row>
    <row r="12" spans="1:22" x14ac:dyDescent="0.3">
      <c r="D12" s="33"/>
      <c r="E12" s="34"/>
      <c r="F12" s="34"/>
      <c r="G12" s="34"/>
      <c r="H12" s="34"/>
      <c r="I12" s="34"/>
      <c r="J12" s="34"/>
      <c r="K12" s="34"/>
      <c r="L12" s="34"/>
      <c r="M12" s="34"/>
      <c r="N12" s="34"/>
      <c r="O12" s="34"/>
      <c r="P12" s="34"/>
      <c r="Q12" s="35"/>
      <c r="R12" s="35"/>
      <c r="S12" s="35"/>
    </row>
    <row r="13" spans="1:22" x14ac:dyDescent="0.3">
      <c r="B13" s="23" t="s">
        <v>133</v>
      </c>
      <c r="D13" s="33"/>
      <c r="E13" s="34"/>
      <c r="F13" s="34"/>
      <c r="G13" s="34"/>
      <c r="H13" s="34"/>
      <c r="I13" s="34"/>
      <c r="J13" s="34"/>
      <c r="K13" s="34"/>
      <c r="L13" s="34"/>
      <c r="M13" s="34"/>
      <c r="N13" s="34"/>
      <c r="O13" s="34"/>
      <c r="P13" s="34"/>
      <c r="Q13" s="35"/>
      <c r="R13" s="35"/>
      <c r="S13" s="35"/>
    </row>
    <row r="14" spans="1:22" x14ac:dyDescent="0.3">
      <c r="B14" s="23" t="s">
        <v>113</v>
      </c>
      <c r="U14" s="32"/>
      <c r="V14" s="32"/>
    </row>
    <row r="15" spans="1:22" x14ac:dyDescent="0.3">
      <c r="B15" s="23"/>
      <c r="U15" s="32"/>
      <c r="V15" s="32"/>
    </row>
    <row r="16" spans="1:22" x14ac:dyDescent="0.3">
      <c r="C16" s="27"/>
      <c r="D16" s="36" t="s">
        <v>76</v>
      </c>
      <c r="E16" s="36" t="s">
        <v>77</v>
      </c>
      <c r="F16" s="36" t="s">
        <v>78</v>
      </c>
      <c r="G16" s="36" t="s">
        <v>79</v>
      </c>
      <c r="H16" s="36" t="s">
        <v>80</v>
      </c>
      <c r="I16" s="36" t="s">
        <v>81</v>
      </c>
      <c r="J16" s="36" t="s">
        <v>82</v>
      </c>
      <c r="K16" s="36" t="s">
        <v>83</v>
      </c>
      <c r="L16" s="36" t="s">
        <v>84</v>
      </c>
      <c r="M16" s="36" t="s">
        <v>85</v>
      </c>
      <c r="N16" s="36" t="s">
        <v>86</v>
      </c>
      <c r="O16" s="36" t="s">
        <v>87</v>
      </c>
      <c r="P16" s="28" t="s">
        <v>88</v>
      </c>
      <c r="Q16" s="28" t="s">
        <v>89</v>
      </c>
      <c r="R16" s="28" t="s">
        <v>90</v>
      </c>
      <c r="S16" s="28" t="s">
        <v>165</v>
      </c>
    </row>
    <row r="17" spans="2:20" x14ac:dyDescent="0.3">
      <c r="C17" s="3" t="s">
        <v>106</v>
      </c>
      <c r="D17" s="37"/>
      <c r="E17" s="30">
        <f>E21+E24</f>
        <v>999.07076921257135</v>
      </c>
      <c r="F17" s="30">
        <f t="shared" ref="F17:O18" si="2">F21+F24</f>
        <v>972.69474925078907</v>
      </c>
      <c r="G17" s="30">
        <f t="shared" si="2"/>
        <v>1049.3807290785862</v>
      </c>
      <c r="H17" s="30">
        <f t="shared" si="2"/>
        <v>1155.4019979071613</v>
      </c>
      <c r="I17" s="30">
        <f t="shared" si="2"/>
        <v>1230.0280973692825</v>
      </c>
      <c r="J17" s="30">
        <f t="shared" si="2"/>
        <v>1184.9132085576193</v>
      </c>
      <c r="K17" s="30">
        <f t="shared" si="2"/>
        <v>1144.4549092629622</v>
      </c>
      <c r="L17" s="30">
        <f t="shared" si="2"/>
        <v>1073.3037198767145</v>
      </c>
      <c r="M17" s="30">
        <f t="shared" si="2"/>
        <v>1118.3965040160006</v>
      </c>
      <c r="N17" s="30">
        <f t="shared" si="2"/>
        <v>817.36630808346911</v>
      </c>
      <c r="O17" s="30">
        <f t="shared" si="2"/>
        <v>811.54930495793315</v>
      </c>
      <c r="P17" s="30">
        <f t="shared" ref="P17:S17" si="3">P21+P24</f>
        <v>1024.6143706865259</v>
      </c>
      <c r="Q17" s="31">
        <f t="shared" si="3"/>
        <v>1113.9675771183101</v>
      </c>
      <c r="R17" s="31">
        <f t="shared" si="3"/>
        <v>1095.4920307227326</v>
      </c>
      <c r="S17" s="31">
        <f t="shared" si="3"/>
        <v>1093.5551849067974</v>
      </c>
    </row>
    <row r="18" spans="2:20" x14ac:dyDescent="0.3">
      <c r="C18" s="3" t="s">
        <v>110</v>
      </c>
      <c r="D18" s="37"/>
      <c r="E18" s="30">
        <f>E22+E25</f>
        <v>999.07076921257135</v>
      </c>
      <c r="F18" s="30">
        <f t="shared" si="2"/>
        <v>972.69474925078907</v>
      </c>
      <c r="G18" s="30">
        <f t="shared" si="2"/>
        <v>1049.3807290785862</v>
      </c>
      <c r="H18" s="30">
        <f t="shared" si="2"/>
        <v>1155.4019979071613</v>
      </c>
      <c r="I18" s="30">
        <f t="shared" si="2"/>
        <v>1230.0280973692825</v>
      </c>
      <c r="J18" s="30">
        <f t="shared" si="2"/>
        <v>1184.9132085576193</v>
      </c>
      <c r="K18" s="30">
        <f t="shared" si="2"/>
        <v>1144.4549092629622</v>
      </c>
      <c r="L18" s="30">
        <f t="shared" si="2"/>
        <v>1073.3037198767145</v>
      </c>
      <c r="M18" s="30">
        <f t="shared" si="2"/>
        <v>1118.3965040160006</v>
      </c>
      <c r="N18" s="30">
        <f t="shared" si="2"/>
        <v>817.36630808346911</v>
      </c>
      <c r="O18" s="30">
        <f t="shared" si="2"/>
        <v>811.54930495793315</v>
      </c>
      <c r="P18" s="30">
        <f t="shared" ref="P18:S18" si="4">P22+P25</f>
        <v>1024.6143706865259</v>
      </c>
      <c r="Q18" s="31">
        <f t="shared" si="4"/>
        <v>1113.9675771183101</v>
      </c>
      <c r="R18" s="31">
        <f t="shared" si="4"/>
        <v>1046.1902273170076</v>
      </c>
      <c r="S18" s="31">
        <f t="shared" si="4"/>
        <v>1010.5028405464353</v>
      </c>
    </row>
    <row r="19" spans="2:20" x14ac:dyDescent="0.3">
      <c r="C19" s="3" t="s">
        <v>149</v>
      </c>
      <c r="D19" s="38"/>
      <c r="E19" s="39"/>
      <c r="F19" s="39"/>
      <c r="G19" s="39"/>
      <c r="H19" s="39"/>
      <c r="I19" s="39"/>
      <c r="J19" s="39"/>
      <c r="K19" s="39"/>
      <c r="L19" s="39"/>
      <c r="M19" s="39"/>
      <c r="N19" s="39"/>
      <c r="O19" s="39"/>
      <c r="P19" s="39"/>
      <c r="Q19" s="31">
        <f>Q18-Q17</f>
        <v>0</v>
      </c>
      <c r="R19" s="31">
        <f t="shared" ref="R19:S19" si="5">R18-R17</f>
        <v>-49.301803405724968</v>
      </c>
      <c r="S19" s="31">
        <f t="shared" si="5"/>
        <v>-83.052344360362099</v>
      </c>
    </row>
    <row r="20" spans="2:20" x14ac:dyDescent="0.3">
      <c r="C20" s="25" t="s">
        <v>24</v>
      </c>
      <c r="D20" s="26"/>
      <c r="E20" s="45">
        <f>'Input Data'!B39</f>
        <v>8.6125427076811464E-2</v>
      </c>
      <c r="F20" s="45">
        <f>'Input Data'!C39</f>
        <v>8.5041975122164409E-2</v>
      </c>
      <c r="G20" s="45">
        <f>'Input Data'!D39</f>
        <v>9.700851644997896E-2</v>
      </c>
      <c r="H20" s="45">
        <f>'Input Data'!E39</f>
        <v>0.10940521446132645</v>
      </c>
      <c r="I20" s="45">
        <f>'Input Data'!F39</f>
        <v>0.11249968153035322</v>
      </c>
      <c r="J20" s="45">
        <f>'Input Data'!G39</f>
        <v>0.11332101278397214</v>
      </c>
      <c r="K20" s="45">
        <f>'Input Data'!H39</f>
        <v>0.11127449321026331</v>
      </c>
      <c r="L20" s="45">
        <f>'Input Data'!I39</f>
        <v>0.10140460702515927</v>
      </c>
      <c r="M20" s="45">
        <f>'Input Data'!J39</f>
        <v>0.10578926218688889</v>
      </c>
      <c r="N20" s="45">
        <f>'Input Data'!K39</f>
        <v>7.3987165994363502E-2</v>
      </c>
      <c r="O20" s="45">
        <f>'Input Data'!L39</f>
        <v>7.4158445644558868E-2</v>
      </c>
      <c r="P20" s="45">
        <f>'Input Data'!M39</f>
        <v>8.7275758719692342E-2</v>
      </c>
      <c r="Q20" s="46">
        <f>'Input Data'!N39</f>
        <v>9.5398683873220425E-2</v>
      </c>
      <c r="R20" s="46">
        <f>'Input Data'!O39</f>
        <v>9.2663154008363252E-2</v>
      </c>
      <c r="S20" s="46">
        <f>'Input Data'!P39</f>
        <v>9.2347150559812505E-2</v>
      </c>
    </row>
    <row r="21" spans="2:20" x14ac:dyDescent="0.3">
      <c r="C21" s="3" t="s">
        <v>150</v>
      </c>
      <c r="D21" s="37"/>
      <c r="E21" s="30">
        <f>E$20*D9</f>
        <v>728.49259374001372</v>
      </c>
      <c r="F21" s="30">
        <f t="shared" ref="F21:O21" si="6">F20*E9</f>
        <v>714.81677230127298</v>
      </c>
      <c r="G21" s="30">
        <f t="shared" si="6"/>
        <v>835.64532828223844</v>
      </c>
      <c r="H21" s="30">
        <f t="shared" si="6"/>
        <v>951.72079723151467</v>
      </c>
      <c r="I21" s="30">
        <f t="shared" si="6"/>
        <v>986.92002152021269</v>
      </c>
      <c r="J21" s="30">
        <f t="shared" si="6"/>
        <v>993.33219030276996</v>
      </c>
      <c r="K21" s="30">
        <f t="shared" si="6"/>
        <v>994.59594064665987</v>
      </c>
      <c r="L21" s="30">
        <f t="shared" si="6"/>
        <v>907.59933184775139</v>
      </c>
      <c r="M21" s="30">
        <f t="shared" si="6"/>
        <v>963.26048761956463</v>
      </c>
      <c r="N21" s="30">
        <f t="shared" si="6"/>
        <v>673.94186137597853</v>
      </c>
      <c r="O21" s="30">
        <f t="shared" si="6"/>
        <v>694.43682393296012</v>
      </c>
      <c r="P21" s="30">
        <f t="shared" ref="P21:S21" si="7">P20*O9</f>
        <v>820.08931889440782</v>
      </c>
      <c r="Q21" s="31">
        <f t="shared" si="7"/>
        <v>901.64042447618021</v>
      </c>
      <c r="R21" s="31">
        <f t="shared" si="7"/>
        <v>883.37708132455612</v>
      </c>
      <c r="S21" s="31">
        <f t="shared" si="7"/>
        <v>881.2228379780986</v>
      </c>
    </row>
    <row r="22" spans="2:20" x14ac:dyDescent="0.3">
      <c r="C22" s="3" t="s">
        <v>151</v>
      </c>
      <c r="D22" s="37"/>
      <c r="E22" s="30">
        <f>E$20*D10</f>
        <v>728.49259374001372</v>
      </c>
      <c r="F22" s="30">
        <f t="shared" ref="F22:O22" si="8">F$20*E10</f>
        <v>714.81677230127298</v>
      </c>
      <c r="G22" s="30">
        <f t="shared" si="8"/>
        <v>835.64532828223844</v>
      </c>
      <c r="H22" s="30">
        <f t="shared" si="8"/>
        <v>951.72079723151467</v>
      </c>
      <c r="I22" s="30">
        <f t="shared" si="8"/>
        <v>986.92002152021269</v>
      </c>
      <c r="J22" s="30">
        <f t="shared" si="8"/>
        <v>993.33219030276996</v>
      </c>
      <c r="K22" s="30">
        <f t="shared" si="8"/>
        <v>994.59594064665987</v>
      </c>
      <c r="L22" s="30">
        <f t="shared" si="8"/>
        <v>907.59933184775139</v>
      </c>
      <c r="M22" s="30">
        <f t="shared" si="8"/>
        <v>963.26048761956463</v>
      </c>
      <c r="N22" s="30">
        <f t="shared" si="8"/>
        <v>673.94186137597853</v>
      </c>
      <c r="O22" s="30">
        <f t="shared" si="8"/>
        <v>694.43682393296012</v>
      </c>
      <c r="P22" s="30">
        <f t="shared" ref="P22:S22" si="9">P$20*O10</f>
        <v>820.08931889440782</v>
      </c>
      <c r="Q22" s="31">
        <f t="shared" si="9"/>
        <v>901.64042447618021</v>
      </c>
      <c r="R22" s="31">
        <f t="shared" si="9"/>
        <v>843.62135332728928</v>
      </c>
      <c r="S22" s="31">
        <f t="shared" si="9"/>
        <v>814.2965194821461</v>
      </c>
      <c r="T22" s="40"/>
    </row>
    <row r="23" spans="2:20" x14ac:dyDescent="0.3">
      <c r="C23" s="25" t="s">
        <v>29</v>
      </c>
      <c r="D23" s="26"/>
      <c r="E23" s="45">
        <f>'Input Data'!B64</f>
        <v>3.1988878295384743E-2</v>
      </c>
      <c r="F23" s="45">
        <f>'Input Data'!C64</f>
        <v>3.0679823627658025E-2</v>
      </c>
      <c r="G23" s="45">
        <f>'Input Data'!D64</f>
        <v>2.481214630460115E-2</v>
      </c>
      <c r="H23" s="45">
        <f>'Input Data'!E64</f>
        <v>2.3414204571846571E-2</v>
      </c>
      <c r="I23" s="45">
        <f>'Input Data'!F64</f>
        <v>2.771205418281927E-2</v>
      </c>
      <c r="J23" s="45">
        <f>'Input Data'!G64</f>
        <v>2.1855885906815201E-2</v>
      </c>
      <c r="K23" s="45">
        <f>'Input Data'!H64</f>
        <v>1.6766085708081472E-2</v>
      </c>
      <c r="L23" s="45">
        <f>'Input Data'!I64</f>
        <v>1.8513883561606919E-2</v>
      </c>
      <c r="M23" s="45">
        <f>'Input Data'!J64</f>
        <v>1.7037680797796599E-2</v>
      </c>
      <c r="N23" s="45">
        <f>'Input Data'!K64</f>
        <v>1.5745524880338112E-2</v>
      </c>
      <c r="O23" s="45">
        <f>'Input Data'!L64</f>
        <v>1.2506363803121584E-2</v>
      </c>
      <c r="P23" s="45">
        <f>'Input Data'!M64</f>
        <v>2.1766018238605803E-2</v>
      </c>
      <c r="Q23" s="46">
        <f>'Input Data'!N64</f>
        <v>2.2465420097346915E-2</v>
      </c>
      <c r="R23" s="46">
        <f>'Input Data'!O64</f>
        <v>2.2250113387691554E-2</v>
      </c>
      <c r="S23" s="46">
        <f>'Input Data'!P64</f>
        <v>2.2251224509265633E-2</v>
      </c>
    </row>
    <row r="24" spans="2:20" x14ac:dyDescent="0.3">
      <c r="C24" s="3" t="s">
        <v>152</v>
      </c>
      <c r="D24" s="37"/>
      <c r="E24" s="30">
        <f>E$23*D9</f>
        <v>270.57817547255763</v>
      </c>
      <c r="F24" s="30">
        <f t="shared" ref="F24:O24" si="10">F23*E9</f>
        <v>257.87797694951615</v>
      </c>
      <c r="G24" s="30">
        <f t="shared" si="10"/>
        <v>213.73540079634785</v>
      </c>
      <c r="H24" s="30">
        <f t="shared" si="10"/>
        <v>203.68120067564669</v>
      </c>
      <c r="I24" s="30">
        <f t="shared" si="10"/>
        <v>243.10807584906968</v>
      </c>
      <c r="J24" s="30">
        <f t="shared" si="10"/>
        <v>191.58101825484937</v>
      </c>
      <c r="K24" s="30">
        <f t="shared" si="10"/>
        <v>149.85896861630249</v>
      </c>
      <c r="L24" s="30">
        <f t="shared" si="10"/>
        <v>165.70438802896308</v>
      </c>
      <c r="M24" s="30">
        <f t="shared" si="10"/>
        <v>155.13601639643585</v>
      </c>
      <c r="N24" s="30">
        <f t="shared" si="10"/>
        <v>143.4244467074906</v>
      </c>
      <c r="O24" s="30">
        <f t="shared" si="10"/>
        <v>117.11248102497296</v>
      </c>
      <c r="P24" s="30">
        <f t="shared" ref="P24:S24" si="11">P23*O9</f>
        <v>204.52505179211823</v>
      </c>
      <c r="Q24" s="31">
        <f t="shared" si="11"/>
        <v>212.32715264213005</v>
      </c>
      <c r="R24" s="31">
        <f t="shared" si="11"/>
        <v>212.11494939817641</v>
      </c>
      <c r="S24" s="31">
        <f t="shared" si="11"/>
        <v>212.33234692869874</v>
      </c>
    </row>
    <row r="25" spans="2:20" x14ac:dyDescent="0.3">
      <c r="C25" s="3" t="s">
        <v>153</v>
      </c>
      <c r="D25" s="37"/>
      <c r="E25" s="30">
        <f>E$23*D10</f>
        <v>270.57817547255763</v>
      </c>
      <c r="F25" s="30">
        <f t="shared" ref="F25:O25" si="12">F$23*E10</f>
        <v>257.87797694951615</v>
      </c>
      <c r="G25" s="30">
        <f t="shared" si="12"/>
        <v>213.73540079634785</v>
      </c>
      <c r="H25" s="30">
        <f t="shared" si="12"/>
        <v>203.68120067564669</v>
      </c>
      <c r="I25" s="30">
        <f t="shared" si="12"/>
        <v>243.10807584906968</v>
      </c>
      <c r="J25" s="30">
        <f t="shared" si="12"/>
        <v>191.58101825484937</v>
      </c>
      <c r="K25" s="30">
        <f t="shared" si="12"/>
        <v>149.85896861630249</v>
      </c>
      <c r="L25" s="30">
        <f t="shared" si="12"/>
        <v>165.70438802896308</v>
      </c>
      <c r="M25" s="30">
        <f t="shared" si="12"/>
        <v>155.13601639643585</v>
      </c>
      <c r="N25" s="30">
        <f t="shared" si="12"/>
        <v>143.4244467074906</v>
      </c>
      <c r="O25" s="30">
        <f t="shared" si="12"/>
        <v>117.11248102497296</v>
      </c>
      <c r="P25" s="30">
        <f t="shared" ref="P25:S25" si="13">P$23*O10</f>
        <v>204.52505179211823</v>
      </c>
      <c r="Q25" s="31">
        <f t="shared" si="13"/>
        <v>212.32715264213005</v>
      </c>
      <c r="R25" s="31">
        <f t="shared" si="13"/>
        <v>202.56887398971821</v>
      </c>
      <c r="S25" s="31">
        <f t="shared" si="13"/>
        <v>196.20632106428923</v>
      </c>
    </row>
    <row r="26" spans="2:20" x14ac:dyDescent="0.3">
      <c r="D26" s="33"/>
      <c r="E26" s="34"/>
      <c r="F26" s="34"/>
      <c r="G26" s="34"/>
      <c r="H26" s="34"/>
      <c r="I26" s="34"/>
      <c r="J26" s="34"/>
      <c r="K26" s="34"/>
      <c r="L26" s="34"/>
      <c r="M26" s="34"/>
      <c r="N26" s="34"/>
      <c r="O26" s="34"/>
      <c r="P26" s="34"/>
      <c r="Q26" s="34"/>
      <c r="R26" s="34"/>
      <c r="S26" s="34"/>
    </row>
    <row r="27" spans="2:20" x14ac:dyDescent="0.3">
      <c r="B27" s="23" t="s">
        <v>164</v>
      </c>
      <c r="D27" s="33"/>
      <c r="E27" s="34"/>
      <c r="F27" s="34"/>
      <c r="G27" s="34"/>
      <c r="H27" s="34"/>
      <c r="I27" s="34"/>
      <c r="J27" s="34"/>
      <c r="K27" s="34"/>
      <c r="L27" s="34"/>
      <c r="M27" s="34"/>
      <c r="N27" s="34"/>
      <c r="O27" s="34"/>
      <c r="P27" s="34"/>
      <c r="Q27" s="34"/>
      <c r="R27" s="34"/>
      <c r="S27" s="34"/>
    </row>
    <row r="28" spans="2:20" x14ac:dyDescent="0.3">
      <c r="D28" s="33"/>
      <c r="E28" s="34"/>
      <c r="F28" s="34"/>
      <c r="G28" s="34"/>
      <c r="H28" s="34"/>
      <c r="I28" s="34"/>
      <c r="J28" s="34"/>
      <c r="K28" s="34"/>
      <c r="L28" s="34"/>
      <c r="M28" s="34"/>
      <c r="N28" s="34"/>
      <c r="O28" s="34"/>
      <c r="P28" s="34"/>
      <c r="Q28" s="34"/>
      <c r="R28" s="34"/>
      <c r="S28" s="34"/>
    </row>
    <row r="29" spans="2:20" x14ac:dyDescent="0.3">
      <c r="C29" s="27"/>
      <c r="D29" s="36" t="s">
        <v>76</v>
      </c>
      <c r="E29" s="36" t="s">
        <v>77</v>
      </c>
      <c r="F29" s="36" t="s">
        <v>78</v>
      </c>
      <c r="G29" s="36" t="s">
        <v>79</v>
      </c>
      <c r="H29" s="36" t="s">
        <v>80</v>
      </c>
      <c r="I29" s="36" t="s">
        <v>81</v>
      </c>
      <c r="J29" s="36" t="s">
        <v>82</v>
      </c>
      <c r="K29" s="36" t="s">
        <v>83</v>
      </c>
      <c r="L29" s="36" t="s">
        <v>84</v>
      </c>
      <c r="M29" s="36" t="s">
        <v>85</v>
      </c>
      <c r="N29" s="36" t="s">
        <v>86</v>
      </c>
      <c r="O29" s="36" t="s">
        <v>87</v>
      </c>
      <c r="P29" s="28" t="s">
        <v>88</v>
      </c>
      <c r="Q29" s="28" t="s">
        <v>89</v>
      </c>
      <c r="R29" s="28" t="s">
        <v>90</v>
      </c>
      <c r="S29" s="28" t="s">
        <v>165</v>
      </c>
    </row>
    <row r="30" spans="2:20" x14ac:dyDescent="0.3">
      <c r="C30" s="3" t="s">
        <v>107</v>
      </c>
      <c r="D30" s="52"/>
      <c r="E30" s="30">
        <f>'Input Data'!B297</f>
        <v>986.25396066753478</v>
      </c>
      <c r="F30" s="30">
        <f>'Input Data'!C297</f>
        <v>1196.2734740889346</v>
      </c>
      <c r="G30" s="30">
        <f>'Input Data'!D297</f>
        <v>1098.8565425683896</v>
      </c>
      <c r="H30" s="30">
        <f>'Input Data'!E297</f>
        <v>1151.0219907735657</v>
      </c>
      <c r="I30" s="30">
        <f>'Input Data'!F297</f>
        <v>1244.2519069406849</v>
      </c>
      <c r="J30" s="30">
        <f>'Input Data'!G297</f>
        <v>1267.253211318435</v>
      </c>
      <c r="K30" s="30">
        <f>'Input Data'!H297</f>
        <v>1235.0442392455984</v>
      </c>
      <c r="L30" s="30">
        <f>'Input Data'!I297</f>
        <v>1229.3708680398145</v>
      </c>
      <c r="M30" s="30">
        <f>'Input Data'!J297</f>
        <v>1176.7524977706162</v>
      </c>
      <c r="N30" s="30">
        <f>'Input Data'!K297</f>
        <v>1091.6547678066954</v>
      </c>
      <c r="O30" s="30">
        <f>'Input Data'!L297</f>
        <v>1117.9103412546096</v>
      </c>
      <c r="P30" s="30">
        <f>'Input Data'!M297</f>
        <v>1078.0986345593471</v>
      </c>
      <c r="Q30" s="31">
        <f>Q9*($D$6+1)-P9+Q17</f>
        <v>1249.1514737794932</v>
      </c>
      <c r="R30" s="31">
        <f>R9*($D$6+1)-Q9+R17</f>
        <v>1158.1022571721564</v>
      </c>
      <c r="S30" s="31">
        <f>S9*($D$6+1)-R9+S17</f>
        <v>1148.4748684596138</v>
      </c>
    </row>
    <row r="31" spans="2:20" x14ac:dyDescent="0.3">
      <c r="C31" s="3" t="s">
        <v>111</v>
      </c>
      <c r="D31" s="52"/>
      <c r="E31" s="30">
        <f>E30</f>
        <v>986.25396066753478</v>
      </c>
      <c r="F31" s="30">
        <f t="shared" ref="F31:O31" si="14">F30</f>
        <v>1196.2734740889346</v>
      </c>
      <c r="G31" s="30">
        <f t="shared" si="14"/>
        <v>1098.8565425683896</v>
      </c>
      <c r="H31" s="30">
        <f t="shared" si="14"/>
        <v>1151.0219907735657</v>
      </c>
      <c r="I31" s="30">
        <f t="shared" si="14"/>
        <v>1244.2519069406849</v>
      </c>
      <c r="J31" s="30">
        <f t="shared" si="14"/>
        <v>1267.253211318435</v>
      </c>
      <c r="K31" s="30">
        <f t="shared" si="14"/>
        <v>1235.0442392455984</v>
      </c>
      <c r="L31" s="30">
        <f t="shared" si="14"/>
        <v>1229.3708680398145</v>
      </c>
      <c r="M31" s="30">
        <f t="shared" si="14"/>
        <v>1176.7524977706162</v>
      </c>
      <c r="N31" s="30">
        <f t="shared" si="14"/>
        <v>1091.6547678066954</v>
      </c>
      <c r="O31" s="30">
        <f t="shared" si="14"/>
        <v>1117.9103412546096</v>
      </c>
      <c r="P31" s="30">
        <f t="shared" ref="P31" si="15">P30</f>
        <v>1078.0986345593471</v>
      </c>
      <c r="Q31" s="31">
        <f>Q9*($D$6+1)-P10+Q18</f>
        <v>1249.1514737794932</v>
      </c>
      <c r="R31" s="31">
        <f>R9*($D$6+1)-Q10+R18</f>
        <v>1537.8353643812666</v>
      </c>
      <c r="S31" s="31">
        <f>S9*($D$6+1)-R10+S18</f>
        <v>1790.1478468649484</v>
      </c>
      <c r="T31" s="33"/>
    </row>
    <row r="33" spans="2:20" x14ac:dyDescent="0.3">
      <c r="B33" s="23" t="s">
        <v>154</v>
      </c>
    </row>
    <row r="35" spans="2:20" x14ac:dyDescent="0.3">
      <c r="C35" s="37"/>
      <c r="D35" s="29" t="s">
        <v>76</v>
      </c>
      <c r="E35" s="30" t="s">
        <v>77</v>
      </c>
      <c r="F35" s="30" t="s">
        <v>78</v>
      </c>
      <c r="G35" s="30" t="s">
        <v>79</v>
      </c>
      <c r="H35" s="30" t="s">
        <v>80</v>
      </c>
      <c r="I35" s="30" t="s">
        <v>81</v>
      </c>
      <c r="J35" s="30" t="s">
        <v>82</v>
      </c>
      <c r="K35" s="30" t="s">
        <v>83</v>
      </c>
      <c r="L35" s="30" t="s">
        <v>84</v>
      </c>
      <c r="M35" s="30" t="s">
        <v>85</v>
      </c>
      <c r="N35" s="30" t="s">
        <v>86</v>
      </c>
      <c r="O35" s="30" t="s">
        <v>87</v>
      </c>
      <c r="P35" s="28" t="s">
        <v>88</v>
      </c>
      <c r="Q35" s="28" t="s">
        <v>89</v>
      </c>
      <c r="R35" s="28" t="s">
        <v>90</v>
      </c>
      <c r="S35" s="28" t="s">
        <v>165</v>
      </c>
    </row>
    <row r="36" spans="2:20" x14ac:dyDescent="0.3">
      <c r="C36" s="3" t="s">
        <v>107</v>
      </c>
      <c r="D36" s="38"/>
      <c r="E36" s="30">
        <f t="shared" ref="E36:O37" si="16">E30</f>
        <v>986.25396066753478</v>
      </c>
      <c r="F36" s="30">
        <f t="shared" si="16"/>
        <v>1196.2734740889346</v>
      </c>
      <c r="G36" s="30">
        <f t="shared" si="16"/>
        <v>1098.8565425683896</v>
      </c>
      <c r="H36" s="30">
        <f t="shared" si="16"/>
        <v>1151.0219907735657</v>
      </c>
      <c r="I36" s="30">
        <f t="shared" si="16"/>
        <v>1244.2519069406849</v>
      </c>
      <c r="J36" s="30">
        <f t="shared" si="16"/>
        <v>1267.253211318435</v>
      </c>
      <c r="K36" s="30">
        <f t="shared" si="16"/>
        <v>1235.0442392455984</v>
      </c>
      <c r="L36" s="30">
        <f t="shared" si="16"/>
        <v>1229.3708680398145</v>
      </c>
      <c r="M36" s="30">
        <f t="shared" si="16"/>
        <v>1176.7524977706162</v>
      </c>
      <c r="N36" s="30">
        <f t="shared" si="16"/>
        <v>1091.6547678066954</v>
      </c>
      <c r="O36" s="30">
        <f t="shared" si="16"/>
        <v>1117.9103412546096</v>
      </c>
      <c r="P36" s="30">
        <f t="shared" ref="P36:Q36" si="17">P30</f>
        <v>1078.0986345593471</v>
      </c>
      <c r="Q36" s="31">
        <f t="shared" si="17"/>
        <v>1249.1514737794932</v>
      </c>
      <c r="R36" s="31">
        <f t="shared" ref="R36:S36" si="18">R30</f>
        <v>1158.1022571721564</v>
      </c>
      <c r="S36" s="31">
        <f t="shared" si="18"/>
        <v>1148.4748684596138</v>
      </c>
      <c r="T36" s="33"/>
    </row>
    <row r="37" spans="2:20" x14ac:dyDescent="0.3">
      <c r="C37" s="3" t="s">
        <v>111</v>
      </c>
      <c r="D37" s="38"/>
      <c r="E37" s="30">
        <f>E31</f>
        <v>986.25396066753478</v>
      </c>
      <c r="F37" s="30">
        <f t="shared" si="16"/>
        <v>1196.2734740889346</v>
      </c>
      <c r="G37" s="30">
        <f t="shared" si="16"/>
        <v>1098.8565425683896</v>
      </c>
      <c r="H37" s="30">
        <f t="shared" si="16"/>
        <v>1151.0219907735657</v>
      </c>
      <c r="I37" s="30">
        <f t="shared" si="16"/>
        <v>1244.2519069406849</v>
      </c>
      <c r="J37" s="30">
        <f t="shared" si="16"/>
        <v>1267.253211318435</v>
      </c>
      <c r="K37" s="30">
        <f t="shared" si="16"/>
        <v>1235.0442392455984</v>
      </c>
      <c r="L37" s="30">
        <f t="shared" si="16"/>
        <v>1229.3708680398145</v>
      </c>
      <c r="M37" s="30">
        <f t="shared" si="16"/>
        <v>1176.7524977706162</v>
      </c>
      <c r="N37" s="30">
        <f t="shared" si="16"/>
        <v>1091.6547678066954</v>
      </c>
      <c r="O37" s="30">
        <f t="shared" si="16"/>
        <v>1117.9103412546096</v>
      </c>
      <c r="P37" s="30">
        <f t="shared" ref="P37:Q37" si="19">P31</f>
        <v>1078.0986345593471</v>
      </c>
      <c r="Q37" s="31">
        <f t="shared" si="19"/>
        <v>1249.1514737794932</v>
      </c>
      <c r="R37" s="31">
        <f t="shared" ref="R37:S37" si="20">R31</f>
        <v>1537.8353643812666</v>
      </c>
      <c r="S37" s="31">
        <f t="shared" si="20"/>
        <v>1790.1478468649484</v>
      </c>
      <c r="T37" s="33"/>
    </row>
    <row r="38" spans="2:20" x14ac:dyDescent="0.3">
      <c r="C38" s="3" t="s">
        <v>25</v>
      </c>
      <c r="D38" s="37"/>
      <c r="E38" s="30">
        <f>'Input Data'!B95</f>
        <v>243.25278764845939</v>
      </c>
      <c r="F38" s="30">
        <f>'Input Data'!C95</f>
        <v>271.86968242617354</v>
      </c>
      <c r="G38" s="30">
        <f>'Input Data'!D95</f>
        <v>289.53602975658822</v>
      </c>
      <c r="H38" s="30">
        <f>'Input Data'!E95</f>
        <v>352.63223228421856</v>
      </c>
      <c r="I38" s="30">
        <f>'Input Data'!F95</f>
        <v>405.48318084568791</v>
      </c>
      <c r="J38" s="30">
        <f>'Input Data'!G95</f>
        <v>381.43986074754389</v>
      </c>
      <c r="K38" s="30">
        <f>'Input Data'!H95</f>
        <v>391.93066001673947</v>
      </c>
      <c r="L38" s="30">
        <f>'Input Data'!I95</f>
        <v>420.90204693305873</v>
      </c>
      <c r="M38" s="30">
        <f>'Input Data'!J95</f>
        <v>345.42465558308413</v>
      </c>
      <c r="N38" s="30">
        <f>'Input Data'!K95</f>
        <v>389.32501770881407</v>
      </c>
      <c r="O38" s="30">
        <f>'Input Data'!L95</f>
        <v>337.89707252617558</v>
      </c>
      <c r="P38" s="30">
        <f>'Input Data'!M95</f>
        <v>332.45850449395959</v>
      </c>
      <c r="Q38" s="31">
        <f>'Input Data'!N95</f>
        <v>351.01683109870282</v>
      </c>
      <c r="R38" s="31">
        <f>'Input Data'!O95</f>
        <v>348.42976085049611</v>
      </c>
      <c r="S38" s="31">
        <f>'Input Data'!P95</f>
        <v>347.43700853495659</v>
      </c>
      <c r="T38" s="33"/>
    </row>
    <row r="39" spans="2:20" x14ac:dyDescent="0.3">
      <c r="C39" s="3" t="s">
        <v>30</v>
      </c>
      <c r="D39" s="37"/>
      <c r="E39" s="30">
        <f>'Input Data'!B121</f>
        <v>112.68387286733557</v>
      </c>
      <c r="F39" s="30">
        <f>'Input Data'!C121</f>
        <v>210.88343665191576</v>
      </c>
      <c r="G39" s="30">
        <f>'Input Data'!D121</f>
        <v>166.28120608526478</v>
      </c>
      <c r="H39" s="30">
        <f>'Input Data'!E121</f>
        <v>229.83600825801142</v>
      </c>
      <c r="I39" s="30">
        <f>'Input Data'!F121</f>
        <v>169.38685703632274</v>
      </c>
      <c r="J39" s="30">
        <f>'Input Data'!G121</f>
        <v>184.77991882472799</v>
      </c>
      <c r="K39" s="30">
        <f>'Input Data'!H121</f>
        <v>143.2916022297986</v>
      </c>
      <c r="L39" s="30">
        <f>'Input Data'!I121</f>
        <v>154.12821978220529</v>
      </c>
      <c r="M39" s="30">
        <f>'Input Data'!J121</f>
        <v>132.03499526003222</v>
      </c>
      <c r="N39" s="30">
        <f>'Input Data'!K121</f>
        <v>105.51802395492348</v>
      </c>
      <c r="O39" s="30">
        <f>'Input Data'!L121</f>
        <v>142.1371305757059</v>
      </c>
      <c r="P39" s="30">
        <f>'Input Data'!M121</f>
        <v>182.75694541087978</v>
      </c>
      <c r="Q39" s="31">
        <f>'Input Data'!N121</f>
        <v>189.30380749428312</v>
      </c>
      <c r="R39" s="31">
        <f>'Input Data'!O121</f>
        <v>156.80442666637239</v>
      </c>
      <c r="S39" s="31">
        <f>'Input Data'!P121</f>
        <v>157.37853988328976</v>
      </c>
      <c r="T39" s="33"/>
    </row>
    <row r="40" spans="2:20" x14ac:dyDescent="0.3">
      <c r="C40" s="3" t="s">
        <v>108</v>
      </c>
      <c r="D40" s="37"/>
      <c r="E40" s="30">
        <f>E36-E$38-E$39</f>
        <v>630.3173001517398</v>
      </c>
      <c r="F40" s="30">
        <f t="shared" ref="F40:O41" si="21">F36-F$38-F$39</f>
        <v>713.52035501084526</v>
      </c>
      <c r="G40" s="30">
        <f t="shared" si="21"/>
        <v>643.03930672653655</v>
      </c>
      <c r="H40" s="30">
        <f t="shared" si="21"/>
        <v>568.5537502313357</v>
      </c>
      <c r="I40" s="30">
        <f t="shared" si="21"/>
        <v>669.38186905867428</v>
      </c>
      <c r="J40" s="30">
        <f t="shared" si="21"/>
        <v>701.03343174616316</v>
      </c>
      <c r="K40" s="30">
        <f t="shared" si="21"/>
        <v>699.82197699906033</v>
      </c>
      <c r="L40" s="30">
        <f t="shared" si="21"/>
        <v>654.34060132455045</v>
      </c>
      <c r="M40" s="30">
        <f t="shared" si="21"/>
        <v>699.2928469274998</v>
      </c>
      <c r="N40" s="30">
        <f t="shared" si="21"/>
        <v>596.81172614295781</v>
      </c>
      <c r="O40" s="30">
        <f t="shared" si="21"/>
        <v>637.87613815272812</v>
      </c>
      <c r="P40" s="30">
        <f t="shared" ref="P40:Q40" si="22">P36-P$38-P$39</f>
        <v>562.88318465450777</v>
      </c>
      <c r="Q40" s="31">
        <f t="shared" si="22"/>
        <v>708.83083518650733</v>
      </c>
      <c r="R40" s="31">
        <f t="shared" ref="R40:S40" si="23">R36-R$38-R$39</f>
        <v>652.86806965528797</v>
      </c>
      <c r="S40" s="31">
        <f t="shared" si="23"/>
        <v>643.65932004136744</v>
      </c>
      <c r="T40" s="33"/>
    </row>
    <row r="41" spans="2:20" x14ac:dyDescent="0.3">
      <c r="C41" s="3" t="s">
        <v>112</v>
      </c>
      <c r="D41" s="37"/>
      <c r="E41" s="30">
        <f>E37-E$38-E$39</f>
        <v>630.3173001517398</v>
      </c>
      <c r="F41" s="30">
        <f t="shared" si="21"/>
        <v>713.52035501084526</v>
      </c>
      <c r="G41" s="30">
        <f t="shared" si="21"/>
        <v>643.03930672653655</v>
      </c>
      <c r="H41" s="30">
        <f t="shared" si="21"/>
        <v>568.5537502313357</v>
      </c>
      <c r="I41" s="30">
        <f t="shared" si="21"/>
        <v>669.38186905867428</v>
      </c>
      <c r="J41" s="30">
        <f t="shared" si="21"/>
        <v>701.03343174616316</v>
      </c>
      <c r="K41" s="30">
        <f t="shared" si="21"/>
        <v>699.82197699906033</v>
      </c>
      <c r="L41" s="30">
        <f t="shared" si="21"/>
        <v>654.34060132455045</v>
      </c>
      <c r="M41" s="30">
        <f t="shared" si="21"/>
        <v>699.2928469274998</v>
      </c>
      <c r="N41" s="30">
        <f t="shared" si="21"/>
        <v>596.81172614295781</v>
      </c>
      <c r="O41" s="30">
        <f t="shared" si="21"/>
        <v>637.87613815272812</v>
      </c>
      <c r="P41" s="30">
        <f t="shared" ref="P41:Q41" si="24">P37-P$38-P$39</f>
        <v>562.88318465450777</v>
      </c>
      <c r="Q41" s="31">
        <f t="shared" si="24"/>
        <v>708.83083518650733</v>
      </c>
      <c r="R41" s="31">
        <f t="shared" ref="R41:S41" si="25">R37-R$38-R$39</f>
        <v>1032.601176864398</v>
      </c>
      <c r="S41" s="31">
        <f t="shared" si="25"/>
        <v>1285.3322984467022</v>
      </c>
      <c r="T41" s="33"/>
    </row>
    <row r="42" spans="2:20" x14ac:dyDescent="0.3">
      <c r="C42" s="23"/>
      <c r="D42" s="33"/>
      <c r="E42" s="53"/>
      <c r="F42" s="53"/>
      <c r="G42" s="53"/>
      <c r="H42" s="53"/>
      <c r="I42" s="53"/>
      <c r="J42" s="53"/>
      <c r="K42" s="53"/>
      <c r="L42" s="53"/>
      <c r="M42" s="53"/>
      <c r="N42" s="53"/>
      <c r="O42" s="53"/>
      <c r="P42" s="53"/>
      <c r="Q42" s="41"/>
      <c r="R42" s="41"/>
      <c r="S42" s="41"/>
      <c r="T42" s="33"/>
    </row>
    <row r="43" spans="2:20" x14ac:dyDescent="0.3">
      <c r="B43" s="23" t="s">
        <v>159</v>
      </c>
      <c r="C43" s="23"/>
      <c r="D43" s="33"/>
      <c r="E43" s="53"/>
      <c r="F43" s="53"/>
      <c r="G43" s="53"/>
      <c r="H43" s="53"/>
      <c r="I43" s="53"/>
      <c r="J43" s="53"/>
      <c r="K43" s="53"/>
      <c r="L43" s="53"/>
      <c r="M43" s="53"/>
      <c r="N43" s="53"/>
      <c r="O43" s="53"/>
      <c r="P43" s="53"/>
      <c r="Q43" s="41"/>
      <c r="R43" s="41"/>
      <c r="S43" s="41"/>
      <c r="T43" s="33"/>
    </row>
    <row r="44" spans="2:20" x14ac:dyDescent="0.3">
      <c r="C44" s="23"/>
      <c r="D44" s="33"/>
      <c r="E44" s="53"/>
      <c r="F44" s="53"/>
      <c r="G44" s="53"/>
      <c r="H44" s="53"/>
      <c r="I44" s="53"/>
      <c r="J44" s="53"/>
      <c r="K44" s="53"/>
      <c r="L44" s="53"/>
      <c r="M44" s="53"/>
      <c r="N44" s="53"/>
      <c r="O44" s="53"/>
      <c r="P44" s="53"/>
      <c r="Q44" s="41"/>
      <c r="R44" s="41"/>
      <c r="S44" s="41"/>
      <c r="T44" s="33"/>
    </row>
    <row r="45" spans="2:20" x14ac:dyDescent="0.3">
      <c r="C45" s="3" t="s">
        <v>99</v>
      </c>
      <c r="D45" s="28">
        <f>'Input Data'!B218</f>
        <v>19.727118199247673</v>
      </c>
      <c r="E45" s="53"/>
      <c r="F45" s="53"/>
      <c r="G45" s="53"/>
      <c r="H45" s="53"/>
      <c r="I45" s="53"/>
      <c r="J45" s="53"/>
      <c r="K45" s="53"/>
      <c r="L45" s="53"/>
      <c r="M45" s="53"/>
      <c r="N45" s="53"/>
      <c r="O45" s="53"/>
      <c r="P45" s="53"/>
      <c r="Q45" s="41"/>
      <c r="R45" s="41"/>
      <c r="S45" s="41"/>
      <c r="T45" s="33"/>
    </row>
    <row r="46" spans="2:20" x14ac:dyDescent="0.3">
      <c r="C46" s="23"/>
      <c r="D46" s="33"/>
      <c r="E46" s="53"/>
      <c r="F46" s="53"/>
      <c r="G46" s="53"/>
      <c r="H46" s="53"/>
      <c r="I46" s="53"/>
      <c r="J46" s="53"/>
      <c r="K46" s="53"/>
      <c r="L46" s="53"/>
      <c r="M46" s="53"/>
      <c r="N46" s="53"/>
      <c r="O46" s="53"/>
      <c r="P46" s="53"/>
      <c r="Q46" s="41"/>
      <c r="R46" s="41"/>
      <c r="S46" s="41"/>
      <c r="T46" s="33"/>
    </row>
    <row r="47" spans="2:20" x14ac:dyDescent="0.3">
      <c r="C47" s="23"/>
      <c r="D47" s="28" t="s">
        <v>89</v>
      </c>
      <c r="E47" s="28" t="s">
        <v>90</v>
      </c>
      <c r="F47" s="28" t="s">
        <v>165</v>
      </c>
      <c r="G47" s="53"/>
      <c r="H47" s="53"/>
      <c r="I47" s="53"/>
      <c r="J47" s="53"/>
      <c r="K47" s="53"/>
      <c r="L47" s="53"/>
      <c r="M47" s="53"/>
      <c r="N47" s="53"/>
      <c r="O47" s="53"/>
      <c r="P47" s="53"/>
      <c r="Q47" s="41"/>
      <c r="R47" s="41"/>
      <c r="S47" s="41"/>
      <c r="T47" s="33"/>
    </row>
    <row r="48" spans="2:20" x14ac:dyDescent="0.3">
      <c r="C48" s="3" t="s">
        <v>108</v>
      </c>
      <c r="D48" s="31">
        <f>Q40</f>
        <v>708.83083518650733</v>
      </c>
      <c r="E48" s="30">
        <f t="shared" ref="E48:F49" si="26">R40</f>
        <v>652.86806965528797</v>
      </c>
      <c r="F48" s="30">
        <f t="shared" si="26"/>
        <v>643.65932004136744</v>
      </c>
      <c r="G48" s="53"/>
      <c r="H48" s="53"/>
      <c r="I48" s="53"/>
      <c r="J48" s="53"/>
      <c r="K48" s="53"/>
      <c r="L48" s="53"/>
      <c r="M48" s="53"/>
      <c r="N48" s="53"/>
      <c r="O48" s="53"/>
      <c r="P48" s="53"/>
      <c r="Q48" s="41"/>
      <c r="R48" s="41"/>
      <c r="S48" s="41"/>
      <c r="T48" s="33"/>
    </row>
    <row r="49" spans="2:20" x14ac:dyDescent="0.3">
      <c r="C49" s="3" t="s">
        <v>112</v>
      </c>
      <c r="D49" s="31">
        <f>Q41</f>
        <v>708.83083518650733</v>
      </c>
      <c r="E49" s="30">
        <f t="shared" si="26"/>
        <v>1032.601176864398</v>
      </c>
      <c r="F49" s="30">
        <f t="shared" si="26"/>
        <v>1285.3322984467022</v>
      </c>
      <c r="G49" s="53"/>
      <c r="H49" s="53"/>
      <c r="I49" s="53"/>
      <c r="J49" s="53"/>
      <c r="K49" s="53"/>
      <c r="L49" s="53"/>
      <c r="M49" s="53"/>
      <c r="N49" s="53"/>
      <c r="O49" s="53"/>
      <c r="P49" s="53"/>
      <c r="Q49" s="41"/>
      <c r="R49" s="41"/>
      <c r="S49" s="41"/>
      <c r="T49" s="33"/>
    </row>
    <row r="50" spans="2:20" x14ac:dyDescent="0.3">
      <c r="C50" s="3" t="s">
        <v>160</v>
      </c>
      <c r="D50" s="31">
        <f>'Input Data'!B146</f>
        <v>44.483197112049339</v>
      </c>
      <c r="E50" s="30">
        <f>'Input Data'!C146</f>
        <v>27.067644937705751</v>
      </c>
      <c r="F50" s="30">
        <f>'Input Data'!D146</f>
        <v>76.555456425531588</v>
      </c>
      <c r="G50" s="53"/>
      <c r="H50" s="53"/>
      <c r="I50" s="53"/>
      <c r="J50" s="53"/>
      <c r="K50" s="53"/>
      <c r="L50" s="53"/>
      <c r="M50" s="53"/>
      <c r="N50" s="53"/>
      <c r="O50" s="53"/>
      <c r="P50" s="53"/>
      <c r="Q50" s="41"/>
      <c r="R50" s="41"/>
      <c r="S50" s="41"/>
      <c r="T50" s="33"/>
    </row>
    <row r="51" spans="2:20" x14ac:dyDescent="0.3">
      <c r="C51" s="3" t="s">
        <v>126</v>
      </c>
      <c r="D51" s="31">
        <f>D48-D$50-$D$45</f>
        <v>644.62051987521033</v>
      </c>
      <c r="E51" s="30">
        <f t="shared" ref="E51:F52" si="27">E48-E$50-$D$45</f>
        <v>606.07330651833456</v>
      </c>
      <c r="F51" s="30">
        <f t="shared" si="27"/>
        <v>547.37674541658816</v>
      </c>
      <c r="G51" s="53"/>
      <c r="H51" s="53"/>
      <c r="I51" s="53"/>
      <c r="J51" s="53"/>
      <c r="K51" s="53"/>
      <c r="L51" s="53"/>
      <c r="M51" s="53"/>
      <c r="N51" s="53"/>
      <c r="O51" s="53"/>
      <c r="P51" s="53"/>
      <c r="Q51" s="41"/>
      <c r="R51" s="41"/>
      <c r="S51" s="41"/>
      <c r="T51" s="33"/>
    </row>
    <row r="52" spans="2:20" x14ac:dyDescent="0.3">
      <c r="C52" s="3" t="s">
        <v>127</v>
      </c>
      <c r="D52" s="31">
        <f>D49-D$50-$D$45</f>
        <v>644.62051987521033</v>
      </c>
      <c r="E52" s="30">
        <f t="shared" si="27"/>
        <v>985.80641372744458</v>
      </c>
      <c r="F52" s="30">
        <f t="shared" si="27"/>
        <v>1189.049723821923</v>
      </c>
      <c r="G52" s="53"/>
      <c r="H52" s="53"/>
      <c r="I52" s="53"/>
      <c r="J52" s="53"/>
      <c r="K52" s="53"/>
      <c r="L52" s="53"/>
      <c r="M52" s="53"/>
      <c r="N52" s="53"/>
      <c r="O52" s="53"/>
      <c r="P52" s="53"/>
      <c r="Q52" s="41"/>
      <c r="R52" s="41"/>
      <c r="S52" s="41"/>
      <c r="T52" s="33"/>
    </row>
    <row r="53" spans="2:20" x14ac:dyDescent="0.3">
      <c r="C53" s="23"/>
      <c r="D53" s="33"/>
      <c r="E53" s="53"/>
      <c r="F53" s="53"/>
      <c r="G53" s="53"/>
      <c r="H53" s="53"/>
      <c r="I53" s="53"/>
      <c r="J53" s="53"/>
      <c r="K53" s="53"/>
      <c r="L53" s="53"/>
      <c r="M53" s="53"/>
      <c r="N53" s="53"/>
      <c r="O53" s="53"/>
      <c r="P53" s="53"/>
      <c r="Q53" s="41"/>
      <c r="R53" s="41"/>
      <c r="S53" s="41"/>
      <c r="T53" s="33"/>
    </row>
    <row r="54" spans="2:20" x14ac:dyDescent="0.3">
      <c r="B54" s="23" t="s">
        <v>117</v>
      </c>
      <c r="C54" s="23"/>
      <c r="D54" s="33"/>
      <c r="E54" s="53"/>
      <c r="F54" s="53"/>
      <c r="G54" s="53"/>
      <c r="H54" s="53"/>
      <c r="I54" s="53"/>
      <c r="J54" s="53"/>
      <c r="K54" s="53"/>
      <c r="L54" s="53"/>
      <c r="M54" s="53"/>
      <c r="N54" s="53"/>
      <c r="O54" s="53"/>
      <c r="P54" s="53"/>
      <c r="Q54" s="41"/>
      <c r="R54" s="41"/>
      <c r="S54" s="41"/>
      <c r="T54" s="33"/>
    </row>
    <row r="55" spans="2:20" x14ac:dyDescent="0.3">
      <c r="C55" s="23"/>
      <c r="D55" s="33"/>
      <c r="E55" s="53"/>
      <c r="F55" s="53"/>
      <c r="G55" s="53"/>
      <c r="H55" s="53"/>
      <c r="I55" s="53"/>
      <c r="J55" s="53"/>
      <c r="K55" s="53"/>
      <c r="L55" s="53"/>
      <c r="M55" s="53"/>
      <c r="N55" s="53"/>
      <c r="O55" s="53"/>
      <c r="P55" s="53"/>
      <c r="Q55" s="41"/>
      <c r="R55" s="41"/>
      <c r="S55" s="41"/>
      <c r="T55" s="33"/>
    </row>
    <row r="56" spans="2:20" x14ac:dyDescent="0.3">
      <c r="C56" s="3" t="s">
        <v>100</v>
      </c>
      <c r="D56" s="43">
        <f>'Input Data'!B84</f>
        <v>0.98599996489091446</v>
      </c>
      <c r="E56" s="53"/>
      <c r="F56" s="53"/>
      <c r="G56" s="53"/>
      <c r="H56" s="53"/>
      <c r="I56" s="53"/>
      <c r="J56" s="53"/>
      <c r="K56" s="53"/>
      <c r="L56" s="53"/>
      <c r="M56" s="53"/>
      <c r="N56" s="53"/>
      <c r="O56" s="53"/>
      <c r="P56" s="53"/>
      <c r="Q56" s="41"/>
      <c r="R56" s="41"/>
      <c r="S56" s="41"/>
      <c r="T56" s="33"/>
    </row>
    <row r="57" spans="2:20" x14ac:dyDescent="0.3">
      <c r="C57" s="3" t="s">
        <v>128</v>
      </c>
      <c r="D57" s="44">
        <f>'Input Data'!B171</f>
        <v>0.86888454011741678</v>
      </c>
      <c r="E57" s="53"/>
      <c r="F57" s="53"/>
      <c r="G57" s="53"/>
      <c r="H57" s="53"/>
      <c r="I57" s="53"/>
      <c r="J57" s="53"/>
      <c r="K57" s="53"/>
      <c r="L57" s="53"/>
      <c r="M57" s="53"/>
      <c r="N57" s="53"/>
      <c r="O57" s="53"/>
      <c r="P57" s="53"/>
      <c r="Q57" s="41"/>
      <c r="R57" s="41"/>
      <c r="S57" s="41"/>
      <c r="T57" s="33"/>
    </row>
    <row r="58" spans="2:20" x14ac:dyDescent="0.3">
      <c r="C58" s="3" t="s">
        <v>129</v>
      </c>
      <c r="D58" s="44">
        <f>'Input Data'!B195</f>
        <v>0.63969828984178156</v>
      </c>
      <c r="E58" s="53"/>
      <c r="F58" s="53"/>
      <c r="G58" s="53"/>
      <c r="H58" s="53"/>
      <c r="I58" s="53"/>
      <c r="J58" s="53"/>
      <c r="K58" s="53"/>
      <c r="L58" s="53"/>
      <c r="M58" s="53"/>
      <c r="N58" s="53"/>
      <c r="O58" s="53"/>
      <c r="P58" s="53"/>
      <c r="Q58" s="41"/>
      <c r="R58" s="41"/>
      <c r="S58" s="41"/>
      <c r="T58" s="33"/>
    </row>
    <row r="59" spans="2:20" x14ac:dyDescent="0.3">
      <c r="C59" s="23"/>
      <c r="D59" s="33"/>
      <c r="E59" s="53"/>
      <c r="F59" s="53"/>
      <c r="G59" s="53"/>
      <c r="H59" s="53"/>
      <c r="I59" s="53"/>
      <c r="J59" s="53"/>
      <c r="K59" s="53"/>
      <c r="L59" s="53"/>
      <c r="M59" s="53"/>
      <c r="N59" s="53"/>
      <c r="O59" s="53"/>
      <c r="P59" s="53"/>
      <c r="Q59" s="41"/>
      <c r="R59" s="41"/>
      <c r="S59" s="41"/>
      <c r="T59" s="33"/>
    </row>
    <row r="60" spans="2:20" x14ac:dyDescent="0.3">
      <c r="C60" s="3" t="s">
        <v>101</v>
      </c>
      <c r="D60" s="28" t="s">
        <v>165</v>
      </c>
      <c r="E60" s="53"/>
      <c r="F60" s="53"/>
      <c r="G60" s="53"/>
      <c r="H60" s="53"/>
      <c r="I60" s="53"/>
      <c r="J60" s="53"/>
      <c r="K60" s="53"/>
      <c r="L60" s="53"/>
      <c r="M60" s="53"/>
      <c r="N60" s="53"/>
      <c r="O60" s="53"/>
      <c r="P60" s="53"/>
      <c r="Q60" s="41"/>
      <c r="R60" s="41"/>
      <c r="S60" s="41"/>
      <c r="T60" s="33"/>
    </row>
    <row r="61" spans="2:20" x14ac:dyDescent="0.3">
      <c r="C61" s="3" t="s">
        <v>118</v>
      </c>
      <c r="D61" s="30" t="s">
        <v>90</v>
      </c>
      <c r="E61" s="53"/>
      <c r="F61" s="53"/>
      <c r="G61" s="53"/>
      <c r="H61" s="53"/>
      <c r="I61" s="53"/>
      <c r="J61" s="53"/>
      <c r="K61" s="53"/>
      <c r="L61" s="53"/>
      <c r="M61" s="53"/>
      <c r="N61" s="53"/>
      <c r="O61" s="53"/>
      <c r="P61" s="53"/>
      <c r="Q61" s="41"/>
      <c r="R61" s="41"/>
      <c r="S61" s="41"/>
      <c r="T61" s="33"/>
    </row>
    <row r="62" spans="2:20" x14ac:dyDescent="0.3">
      <c r="C62" s="3" t="s">
        <v>130</v>
      </c>
      <c r="D62" s="31">
        <f>F51/D$56/D$57/D$58</f>
        <v>998.78539672979514</v>
      </c>
      <c r="E62" s="53"/>
      <c r="F62" s="53"/>
      <c r="G62" s="53"/>
      <c r="H62" s="53"/>
      <c r="I62" s="53"/>
      <c r="J62" s="53"/>
      <c r="K62" s="53"/>
      <c r="L62" s="53"/>
      <c r="M62" s="53"/>
      <c r="N62" s="53"/>
      <c r="O62" s="53"/>
      <c r="P62" s="53"/>
      <c r="Q62" s="41"/>
      <c r="R62" s="41"/>
      <c r="S62" s="41"/>
      <c r="T62" s="33"/>
    </row>
    <row r="63" spans="2:20" x14ac:dyDescent="0.3">
      <c r="C63" s="3" t="s">
        <v>131</v>
      </c>
      <c r="D63" s="31">
        <f>F52/D$56/D$57/D$58</f>
        <v>2169.6308987972993</v>
      </c>
      <c r="E63" s="53"/>
      <c r="F63" s="53"/>
      <c r="G63" s="53"/>
      <c r="H63" s="53"/>
      <c r="I63" s="53"/>
      <c r="J63" s="53"/>
      <c r="K63" s="53"/>
      <c r="L63" s="53"/>
      <c r="M63" s="53"/>
      <c r="N63" s="53"/>
      <c r="O63" s="53"/>
      <c r="P63" s="53"/>
      <c r="Q63" s="41"/>
      <c r="R63" s="41"/>
      <c r="S63" s="41"/>
      <c r="T63" s="33"/>
    </row>
    <row r="64" spans="2:20" ht="14.5" x14ac:dyDescent="0.35">
      <c r="C64" s="3" t="s">
        <v>31</v>
      </c>
      <c r="D64" s="31">
        <f>D63-D62</f>
        <v>1170.8455020675042</v>
      </c>
      <c r="E64" s="60" t="s">
        <v>174</v>
      </c>
      <c r="F64" s="53"/>
      <c r="G64" s="53"/>
      <c r="H64" s="53"/>
      <c r="I64" s="53"/>
      <c r="J64" s="53"/>
      <c r="K64" s="53"/>
      <c r="L64" s="53"/>
      <c r="M64" s="53"/>
      <c r="N64" s="53"/>
      <c r="O64" s="53"/>
      <c r="P64" s="53"/>
      <c r="Q64" s="41"/>
      <c r="R64" s="41"/>
      <c r="S64" s="41"/>
      <c r="T64" s="33"/>
    </row>
    <row r="65" spans="2:20" x14ac:dyDescent="0.3">
      <c r="C65" s="23"/>
      <c r="D65" s="33"/>
      <c r="E65" s="53"/>
      <c r="F65" s="53"/>
      <c r="G65" s="53"/>
      <c r="H65" s="53"/>
      <c r="I65" s="53"/>
      <c r="J65" s="53"/>
      <c r="K65" s="53"/>
      <c r="L65" s="53"/>
      <c r="M65" s="53"/>
      <c r="N65" s="53"/>
      <c r="O65" s="53"/>
      <c r="P65" s="53"/>
      <c r="Q65" s="41"/>
      <c r="R65" s="41"/>
      <c r="S65" s="41"/>
      <c r="T65" s="33"/>
    </row>
    <row r="66" spans="2:20" x14ac:dyDescent="0.3">
      <c r="B66" s="23" t="s">
        <v>119</v>
      </c>
      <c r="C66" s="23"/>
      <c r="D66" s="33"/>
      <c r="E66" s="53"/>
      <c r="F66" s="53"/>
      <c r="G66" s="53"/>
      <c r="H66" s="53"/>
      <c r="I66" s="53"/>
      <c r="J66" s="53"/>
      <c r="K66" s="53"/>
      <c r="L66" s="53"/>
      <c r="M66" s="53"/>
      <c r="N66" s="53"/>
      <c r="O66" s="53"/>
      <c r="P66" s="53"/>
      <c r="Q66" s="41"/>
      <c r="R66" s="41"/>
      <c r="S66" s="41"/>
      <c r="T66" s="33"/>
    </row>
    <row r="67" spans="2:20" x14ac:dyDescent="0.3">
      <c r="B67" s="23" t="s">
        <v>175</v>
      </c>
      <c r="C67" s="23"/>
      <c r="D67" s="33"/>
      <c r="E67" s="53"/>
      <c r="F67" s="53"/>
      <c r="G67" s="53"/>
      <c r="H67" s="53"/>
      <c r="I67" s="53"/>
      <c r="J67" s="53"/>
      <c r="K67" s="53"/>
      <c r="L67" s="53"/>
      <c r="M67" s="53"/>
      <c r="N67" s="53"/>
      <c r="O67" s="53"/>
      <c r="P67" s="53"/>
      <c r="Q67" s="41"/>
      <c r="R67" s="41"/>
      <c r="S67" s="41"/>
      <c r="T67" s="33"/>
    </row>
    <row r="68" spans="2:20" x14ac:dyDescent="0.3">
      <c r="B68" s="23"/>
      <c r="C68" s="23"/>
      <c r="D68" s="33"/>
      <c r="E68" s="53"/>
      <c r="F68" s="53"/>
      <c r="G68" s="53"/>
      <c r="H68" s="53"/>
      <c r="I68" s="53"/>
      <c r="J68" s="53"/>
      <c r="K68" s="53"/>
      <c r="L68" s="53"/>
      <c r="M68" s="53"/>
      <c r="N68" s="53"/>
      <c r="O68" s="53"/>
      <c r="P68" s="53"/>
      <c r="Q68" s="41"/>
      <c r="R68" s="41"/>
      <c r="S68" s="41"/>
      <c r="T68" s="33"/>
    </row>
    <row r="69" spans="2:20" x14ac:dyDescent="0.3">
      <c r="C69" s="36"/>
      <c r="D69" s="29" t="str">
        <f>D61</f>
        <v>2024/25</v>
      </c>
      <c r="E69" s="53"/>
      <c r="F69" s="53"/>
      <c r="G69" s="53"/>
      <c r="H69" s="53"/>
      <c r="I69" s="53"/>
      <c r="J69" s="53"/>
      <c r="K69" s="53"/>
      <c r="L69" s="53"/>
      <c r="M69" s="53"/>
      <c r="N69" s="53"/>
      <c r="O69" s="53"/>
      <c r="P69" s="53"/>
      <c r="Q69" s="41"/>
      <c r="R69" s="41"/>
      <c r="S69" s="41"/>
      <c r="T69" s="33"/>
    </row>
    <row r="70" spans="2:20" x14ac:dyDescent="0.3">
      <c r="C70" s="25" t="s">
        <v>132</v>
      </c>
      <c r="D70" s="31">
        <f>MAX(D62:D63)</f>
        <v>2169.6308987972993</v>
      </c>
    </row>
    <row r="72" spans="2:20" ht="14.5" x14ac:dyDescent="0.35">
      <c r="B72" s="76" t="s">
        <v>209</v>
      </c>
    </row>
  </sheetData>
  <phoneticPr fontId="15" type="noConversion"/>
  <hyperlinks>
    <hyperlink ref="B72" location="Contents!A1" display="Link to Contents page" xr:uid="{BFF6FCE4-DD17-47ED-ADAC-BC2BD8B8D09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6 0 t b W E d m l i W m A A A A 9 g A A A B I A H A B D b 2 5 m a W c v U G F j a 2 F n Z S 5 4 b W w g o h g A K K A U A A A A A A A A A A A A A A A A A A A A A A A A A A A A h Y 8 x D o I w G I W v Q r r T l m o M I a U k O r h I Y m J i X J t S o R F + D C 2 W u z l 4 J K 8 g R l E 3 x / e 9 b 3 j v f r 3 x b G j q 4 K I 7 a 1 p I U Y Q p C j S o t j B Q p q h 3 x z B G m e B b q U 6 y 1 M E o g 0 0 G W 6 S o c u 6 c E O K 9 x 3 6 G 2 6 4 k j N K I H P L N T l W 6 k e g j m / 9 y a M A 6 C U o j w f e v M Y L h i M 3 x g s W Y c j J B n h v 4 C m z c + 2 x / I F / 1 t e s 7 L T S E 6 y U n U + T k / U E 8 A F B L A w Q U A A I A C A D r S 1 t 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6 0 t b W C i K R 7 g O A A A A E Q A A A B M A H A B G b 3 J t d W x h c y 9 T Z W N 0 a W 9 u M S 5 t I K I Y A C i g F A A A A A A A A A A A A A A A A A A A A A A A A A A A A C t O T S 7 J z M 9 T C I b Q h t Y A U E s B A i 0 A F A A C A A g A 6 0 t b W E d m l i W m A A A A 9 g A A A B I A A A A A A A A A A A A A A A A A A A A A A E N v b m Z p Z y 9 Q Y W N r Y W d l L n h t b F B L A Q I t A B Q A A g A I A O t L W 1 g P y u m r p A A A A O k A A A A T A A A A A A A A A A A A A A A A A P I A A A B b Q 2 9 u d G V u d F 9 U e X B l c 1 0 u e G 1 s U E s B A i 0 A F A A C A A g A 6 0 t b W 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G 3 C k 5 1 g v 9 M r t Q D V s L P t 4 Q A A A A A A g A A A A A A A 2 Y A A M A A A A A Q A A A A r c j K I F s T p f B E N Q Y a N 9 + 2 m g A A A A A E g A A A o A A A A B A A A A D T Z g A d V / y m A T E H H E c m 6 g s x U A A A A I 8 U + 7 U o 9 A j 0 P 1 L T S r 4 Z H D Q O w 9 D L e f k s Q w Z X k M P 5 8 / b k 6 V C 2 M U 7 V M B 6 4 t a k g T R g l d h q p j F L k u 3 H n A y / 7 R x g S Q I / s 4 d Y U J j d N M X l L d d 4 9 b S 4 g F A A A A E C G 7 x J M O q Q J k K q A n N 9 b d n N v e J F c < / D a t a M a s h u p > 
</file>

<file path=customXml/itemProps1.xml><?xml version="1.0" encoding="utf-8"?>
<ds:datastoreItem xmlns:ds="http://schemas.openxmlformats.org/officeDocument/2006/customXml" ds:itemID="{3E9F0AC0-E341-4C60-8E6C-EC227AD640F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Contents</vt:lpstr>
      <vt:lpstr>Overview</vt:lpstr>
      <vt:lpstr>Input Data</vt:lpstr>
      <vt:lpstr>Mainstream PGITT &amp; HPITT Target</vt:lpstr>
      <vt:lpstr>Primary</vt:lpstr>
      <vt:lpstr>Maths</vt:lpstr>
      <vt:lpstr>Biology</vt:lpstr>
      <vt:lpstr>Chemistry</vt:lpstr>
      <vt:lpstr>Physics</vt:lpstr>
      <vt:lpstr>Computing</vt:lpstr>
      <vt:lpstr>English</vt:lpstr>
      <vt:lpstr>Classics</vt:lpstr>
      <vt:lpstr>Modern Languages</vt:lpstr>
      <vt:lpstr>Geography</vt:lpstr>
      <vt:lpstr>History </vt:lpstr>
      <vt:lpstr>Art &amp; Design</vt:lpstr>
      <vt:lpstr>Business Studies</vt:lpstr>
      <vt:lpstr>Design &amp; Technology</vt:lpstr>
      <vt:lpstr>Drama</vt:lpstr>
      <vt:lpstr>Music</vt:lpstr>
      <vt:lpstr>Others</vt:lpstr>
      <vt:lpstr>Physical Education</vt:lpstr>
      <vt:lpstr>Religious Education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KOSTRZEWSKI, Melisa</dc:creator>
  <cp:lastModifiedBy>COOK, Melissa</cp:lastModifiedBy>
  <dcterms:created xsi:type="dcterms:W3CDTF">2023-03-07T13:53:22Z</dcterms:created>
  <dcterms:modified xsi:type="dcterms:W3CDTF">2024-11-18T12:18:28Z</dcterms:modified>
</cp:coreProperties>
</file>