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lonnetapp01\TAD\TWM and allocations team\2024 TWM_25-26_Targets\Publication\Mini_model\"/>
    </mc:Choice>
  </mc:AlternateContent>
  <xr:revisionPtr revIDLastSave="0" documentId="8_{EA79A104-FC4D-4CA0-8E81-5A8285BF72CF}" xr6:coauthVersionLast="47" xr6:coauthVersionMax="47" xr10:uidLastSave="{00000000-0000-0000-0000-000000000000}"/>
  <bookViews>
    <workbookView xWindow="-110" yWindow="-110" windowWidth="22780" windowHeight="14540" xr2:uid="{0893E285-0DBB-4960-A978-9E51D87B5395}"/>
  </bookViews>
  <sheets>
    <sheet name="Contents" sheetId="30" r:id="rId1"/>
    <sheet name="Overview" sheetId="7" r:id="rId2"/>
    <sheet name="Input Data" sheetId="1" r:id="rId3"/>
    <sheet name="Mainstream PGITT &amp; HPITT Target" sheetId="4" r:id="rId4"/>
    <sheet name="Primary" sheetId="5" r:id="rId5"/>
    <sheet name="Maths" sheetId="8" r:id="rId6"/>
    <sheet name="Biology" sheetId="11" r:id="rId7"/>
    <sheet name="Chemistry" sheetId="12" r:id="rId8"/>
    <sheet name="Physics" sheetId="10" r:id="rId9"/>
    <sheet name="Computing" sheetId="13" r:id="rId10"/>
    <sheet name="English" sheetId="15" r:id="rId11"/>
    <sheet name="Classics" sheetId="16" r:id="rId12"/>
    <sheet name="Modern Languages" sheetId="17" r:id="rId13"/>
    <sheet name="Geography" sheetId="18" r:id="rId14"/>
    <sheet name="History " sheetId="20" r:id="rId15"/>
    <sheet name="Art &amp; Design" sheetId="21" r:id="rId16"/>
    <sheet name="Business Studies" sheetId="22" r:id="rId17"/>
    <sheet name="Design &amp; Technology" sheetId="23" r:id="rId18"/>
    <sheet name="Drama" sheetId="24" r:id="rId19"/>
    <sheet name="Music" sheetId="25" r:id="rId20"/>
    <sheet name="Others" sheetId="26" r:id="rId21"/>
    <sheet name="Physical Education" sheetId="27" r:id="rId22"/>
    <sheet name="Religious Education" sheetId="28" r:id="rId23"/>
  </sheets>
  <externalReferences>
    <externalReference r:id="rId24"/>
  </externalReferences>
  <definedNames>
    <definedName name="Calc_Adjustment_nonITT_NQT_Pri">[1]Actual_v_Calculated_adjustments!$L$26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23" l="1"/>
  <c r="R20" i="22"/>
  <c r="M40" i="28"/>
  <c r="F39" i="28"/>
  <c r="G39" i="28"/>
  <c r="H39" i="28"/>
  <c r="I39" i="28"/>
  <c r="J39" i="28"/>
  <c r="K39" i="28"/>
  <c r="L39" i="28"/>
  <c r="M39" i="28"/>
  <c r="N39" i="28"/>
  <c r="O39" i="28"/>
  <c r="P39" i="28"/>
  <c r="Q39" i="28"/>
  <c r="R39" i="28"/>
  <c r="S39" i="28"/>
  <c r="T39" i="28"/>
  <c r="F38" i="28"/>
  <c r="G38" i="28"/>
  <c r="H38" i="28"/>
  <c r="I38" i="28"/>
  <c r="J38" i="28"/>
  <c r="K38" i="28"/>
  <c r="L38" i="28"/>
  <c r="M38" i="28"/>
  <c r="N38" i="28"/>
  <c r="O38" i="28"/>
  <c r="P38" i="28"/>
  <c r="Q38" i="28"/>
  <c r="R38" i="28"/>
  <c r="S38" i="28"/>
  <c r="T38" i="28"/>
  <c r="G37" i="28"/>
  <c r="O37" i="28"/>
  <c r="O41" i="28" s="1"/>
  <c r="Q37" i="28"/>
  <c r="Q41" i="28" s="1"/>
  <c r="F36" i="28"/>
  <c r="F40" i="28" s="1"/>
  <c r="G36" i="28"/>
  <c r="H36" i="28"/>
  <c r="K36" i="28"/>
  <c r="K40" i="28" s="1"/>
  <c r="M36" i="28"/>
  <c r="N36" i="28"/>
  <c r="N40" i="28" s="1"/>
  <c r="O36" i="28"/>
  <c r="O40" i="28" s="1"/>
  <c r="P36" i="28"/>
  <c r="P40" i="28" s="1"/>
  <c r="G31" i="28"/>
  <c r="H31" i="28"/>
  <c r="H37" i="28" s="1"/>
  <c r="H41" i="28" s="1"/>
  <c r="J31" i="28"/>
  <c r="J37" i="28" s="1"/>
  <c r="J41" i="28" s="1"/>
  <c r="M31" i="28"/>
  <c r="M37" i="28" s="1"/>
  <c r="M41" i="28" s="1"/>
  <c r="O31" i="28"/>
  <c r="P31" i="28"/>
  <c r="P37" i="28" s="1"/>
  <c r="F30" i="28"/>
  <c r="F31" i="28" s="1"/>
  <c r="F37" i="28" s="1"/>
  <c r="G30" i="28"/>
  <c r="H30" i="28"/>
  <c r="I30" i="28"/>
  <c r="I31" i="28" s="1"/>
  <c r="I37" i="28" s="1"/>
  <c r="I41" i="28" s="1"/>
  <c r="J30" i="28"/>
  <c r="J36" i="28" s="1"/>
  <c r="J40" i="28" s="1"/>
  <c r="K30" i="28"/>
  <c r="K31" i="28" s="1"/>
  <c r="K37" i="28" s="1"/>
  <c r="K41" i="28" s="1"/>
  <c r="L30" i="28"/>
  <c r="M30" i="28"/>
  <c r="N30" i="28"/>
  <c r="N31" i="28" s="1"/>
  <c r="N37" i="28" s="1"/>
  <c r="N41" i="28" s="1"/>
  <c r="O30" i="28"/>
  <c r="P30" i="28"/>
  <c r="Q30" i="28"/>
  <c r="Q31" i="28" s="1"/>
  <c r="F23" i="28"/>
  <c r="F25" i="28" s="1"/>
  <c r="G23" i="28"/>
  <c r="G24" i="28" s="1"/>
  <c r="H23" i="28"/>
  <c r="I23" i="28"/>
  <c r="I24" i="28" s="1"/>
  <c r="J23" i="28"/>
  <c r="K23" i="28"/>
  <c r="L23" i="28"/>
  <c r="L24" i="28" s="1"/>
  <c r="M23" i="28"/>
  <c r="M25" i="28" s="1"/>
  <c r="N23" i="28"/>
  <c r="O23" i="28"/>
  <c r="O24" i="28" s="1"/>
  <c r="P23" i="28"/>
  <c r="Q23" i="28"/>
  <c r="R23" i="28"/>
  <c r="S23" i="28"/>
  <c r="T23" i="28"/>
  <c r="L21" i="28"/>
  <c r="O21" i="28"/>
  <c r="F20" i="28"/>
  <c r="G20" i="28"/>
  <c r="H20" i="28"/>
  <c r="I20" i="28"/>
  <c r="J20" i="28"/>
  <c r="K20" i="28"/>
  <c r="L20" i="28"/>
  <c r="L22" i="28" s="1"/>
  <c r="M20" i="28"/>
  <c r="M21" i="28" s="1"/>
  <c r="N20" i="28"/>
  <c r="N21" i="28" s="1"/>
  <c r="O20" i="28"/>
  <c r="P20" i="28"/>
  <c r="Q20" i="28"/>
  <c r="R20" i="28"/>
  <c r="S20" i="28"/>
  <c r="T20" i="28"/>
  <c r="Q16" i="28"/>
  <c r="Q29" i="28" s="1"/>
  <c r="Q35" i="28" s="1"/>
  <c r="R16" i="28"/>
  <c r="R29" i="28" s="1"/>
  <c r="R35" i="28" s="1"/>
  <c r="S16" i="28"/>
  <c r="S29" i="28" s="1"/>
  <c r="S35" i="28" s="1"/>
  <c r="T16" i="28"/>
  <c r="T29" i="28" s="1"/>
  <c r="T35" i="28" s="1"/>
  <c r="E9" i="28"/>
  <c r="E10" i="28" s="1"/>
  <c r="F9" i="28"/>
  <c r="F10" i="28" s="1"/>
  <c r="G9" i="28"/>
  <c r="G10" i="28" s="1"/>
  <c r="H9" i="28"/>
  <c r="H10" i="28" s="1"/>
  <c r="I9" i="28"/>
  <c r="I10" i="28" s="1"/>
  <c r="J9" i="28"/>
  <c r="J10" i="28" s="1"/>
  <c r="K22" i="28" s="1"/>
  <c r="K9" i="28"/>
  <c r="K10" i="28" s="1"/>
  <c r="L9" i="28"/>
  <c r="L10" i="28" s="1"/>
  <c r="M9" i="28"/>
  <c r="M10" i="28" s="1"/>
  <c r="N9" i="28"/>
  <c r="N10" i="28" s="1"/>
  <c r="O25" i="28" s="1"/>
  <c r="O9" i="28"/>
  <c r="P24" i="28" s="1"/>
  <c r="P9" i="28"/>
  <c r="P10" i="28" s="1"/>
  <c r="Q9" i="28"/>
  <c r="R24" i="28" s="1"/>
  <c r="R9" i="28"/>
  <c r="S9" i="28"/>
  <c r="T21" i="28" s="1"/>
  <c r="T9" i="28"/>
  <c r="K41" i="27"/>
  <c r="M41" i="27"/>
  <c r="F39" i="27"/>
  <c r="G39" i="27"/>
  <c r="H39" i="27"/>
  <c r="I39" i="27"/>
  <c r="J39" i="27"/>
  <c r="K39" i="27"/>
  <c r="L39" i="27"/>
  <c r="M39" i="27"/>
  <c r="N39" i="27"/>
  <c r="O39" i="27"/>
  <c r="P39" i="27"/>
  <c r="Q39" i="27"/>
  <c r="R39" i="27"/>
  <c r="S39" i="27"/>
  <c r="T39" i="27"/>
  <c r="F38" i="27"/>
  <c r="G38" i="27"/>
  <c r="H38" i="27"/>
  <c r="I38" i="27"/>
  <c r="J38" i="27"/>
  <c r="K38" i="27"/>
  <c r="L38" i="27"/>
  <c r="M38" i="27"/>
  <c r="N38" i="27"/>
  <c r="O38" i="27"/>
  <c r="P38" i="27"/>
  <c r="P41" i="27" s="1"/>
  <c r="Q38" i="27"/>
  <c r="R38" i="27"/>
  <c r="S38" i="27"/>
  <c r="T38" i="27"/>
  <c r="F37" i="27"/>
  <c r="F41" i="27" s="1"/>
  <c r="K37" i="27"/>
  <c r="N37" i="27"/>
  <c r="N41" i="27" s="1"/>
  <c r="Q37" i="27"/>
  <c r="Q41" i="27" s="1"/>
  <c r="F36" i="27"/>
  <c r="F40" i="27" s="1"/>
  <c r="H36" i="27"/>
  <c r="K36" i="27"/>
  <c r="K40" i="27" s="1"/>
  <c r="M36" i="27"/>
  <c r="M40" i="27" s="1"/>
  <c r="N36" i="27"/>
  <c r="N40" i="27" s="1"/>
  <c r="P36" i="27"/>
  <c r="R35" i="27"/>
  <c r="H31" i="27"/>
  <c r="H37" i="27" s="1"/>
  <c r="N31" i="27"/>
  <c r="P31" i="27"/>
  <c r="P37" i="27" s="1"/>
  <c r="F30" i="27"/>
  <c r="F31" i="27" s="1"/>
  <c r="G30" i="27"/>
  <c r="H30" i="27"/>
  <c r="I30" i="27"/>
  <c r="I36" i="27" s="1"/>
  <c r="I40" i="27" s="1"/>
  <c r="J30" i="27"/>
  <c r="K30" i="27"/>
  <c r="K31" i="27" s="1"/>
  <c r="L30" i="27"/>
  <c r="M30" i="27"/>
  <c r="M31" i="27" s="1"/>
  <c r="M37" i="27" s="1"/>
  <c r="N30" i="27"/>
  <c r="O30" i="27"/>
  <c r="P30" i="27"/>
  <c r="Q30" i="27"/>
  <c r="Q31" i="27" s="1"/>
  <c r="F23" i="27"/>
  <c r="G23" i="27"/>
  <c r="H23" i="27"/>
  <c r="H24" i="27" s="1"/>
  <c r="I23" i="27"/>
  <c r="I24" i="27" s="1"/>
  <c r="J23" i="27"/>
  <c r="K23" i="27"/>
  <c r="K24" i="27" s="1"/>
  <c r="L23" i="27"/>
  <c r="M23" i="27"/>
  <c r="N23" i="27"/>
  <c r="O23" i="27"/>
  <c r="P23" i="27"/>
  <c r="Q23" i="27"/>
  <c r="R23" i="27"/>
  <c r="S23" i="27"/>
  <c r="S24" i="27" s="1"/>
  <c r="T23" i="27"/>
  <c r="T21" i="27"/>
  <c r="F20" i="27"/>
  <c r="G20" i="27"/>
  <c r="H20" i="27"/>
  <c r="I20" i="27"/>
  <c r="J20" i="27"/>
  <c r="K20" i="27"/>
  <c r="L20" i="27"/>
  <c r="M20" i="27"/>
  <c r="N20" i="27"/>
  <c r="O20" i="27"/>
  <c r="P20" i="27"/>
  <c r="Q20" i="27"/>
  <c r="R20" i="27"/>
  <c r="R22" i="27" s="1"/>
  <c r="S20" i="27"/>
  <c r="S21" i="27" s="1"/>
  <c r="T20" i="27"/>
  <c r="Q16" i="27"/>
  <c r="Q29" i="27" s="1"/>
  <c r="Q35" i="27" s="1"/>
  <c r="R16" i="27"/>
  <c r="R29" i="27" s="1"/>
  <c r="S16" i="27"/>
  <c r="S29" i="27" s="1"/>
  <c r="S35" i="27" s="1"/>
  <c r="T16" i="27"/>
  <c r="T29" i="27" s="1"/>
  <c r="T35" i="27" s="1"/>
  <c r="E9" i="27"/>
  <c r="E10" i="27" s="1"/>
  <c r="F9" i="27"/>
  <c r="F10" i="27" s="1"/>
  <c r="G9" i="27"/>
  <c r="G10" i="27" s="1"/>
  <c r="H9" i="27"/>
  <c r="H10" i="27" s="1"/>
  <c r="I9" i="27"/>
  <c r="I10" i="27" s="1"/>
  <c r="J9" i="27"/>
  <c r="J10" i="27" s="1"/>
  <c r="K9" i="27"/>
  <c r="K10" i="27" s="1"/>
  <c r="L9" i="27"/>
  <c r="L10" i="27" s="1"/>
  <c r="M9" i="27"/>
  <c r="M10" i="27" s="1"/>
  <c r="N9" i="27"/>
  <c r="N10" i="27" s="1"/>
  <c r="O9" i="27"/>
  <c r="P9" i="27"/>
  <c r="Q9" i="27"/>
  <c r="Q10" i="27" s="1"/>
  <c r="R25" i="27" s="1"/>
  <c r="R9" i="27"/>
  <c r="S9" i="27"/>
  <c r="T9" i="27"/>
  <c r="J41" i="26"/>
  <c r="L40" i="26"/>
  <c r="Q40" i="26"/>
  <c r="F39" i="26"/>
  <c r="G39" i="26"/>
  <c r="H39" i="26"/>
  <c r="I39" i="26"/>
  <c r="J39" i="26"/>
  <c r="K39" i="26"/>
  <c r="L39" i="26"/>
  <c r="M39" i="26"/>
  <c r="N39" i="26"/>
  <c r="O39" i="26"/>
  <c r="P39" i="26"/>
  <c r="Q39" i="26"/>
  <c r="R39" i="26"/>
  <c r="S39" i="26"/>
  <c r="T39" i="26"/>
  <c r="F38" i="26"/>
  <c r="G38" i="26"/>
  <c r="H38" i="26"/>
  <c r="I38" i="26"/>
  <c r="J38" i="26"/>
  <c r="K38" i="26"/>
  <c r="L38" i="26"/>
  <c r="M38" i="26"/>
  <c r="N38" i="26"/>
  <c r="O38" i="26"/>
  <c r="O40" i="26" s="1"/>
  <c r="P38" i="26"/>
  <c r="Q38" i="26"/>
  <c r="R38" i="26"/>
  <c r="S38" i="26"/>
  <c r="T38" i="26"/>
  <c r="I37" i="26"/>
  <c r="I41" i="26" s="1"/>
  <c r="J37" i="26"/>
  <c r="G36" i="26"/>
  <c r="G40" i="26" s="1"/>
  <c r="J36" i="26"/>
  <c r="L36" i="26"/>
  <c r="O36" i="26"/>
  <c r="Q35" i="26"/>
  <c r="G31" i="26"/>
  <c r="G37" i="26" s="1"/>
  <c r="O31" i="26"/>
  <c r="O37" i="26" s="1"/>
  <c r="O41" i="26" s="1"/>
  <c r="Q31" i="26"/>
  <c r="Q37" i="26" s="1"/>
  <c r="Q41" i="26" s="1"/>
  <c r="F30" i="26"/>
  <c r="G30" i="26"/>
  <c r="H30" i="26"/>
  <c r="I30" i="26"/>
  <c r="I31" i="26" s="1"/>
  <c r="J30" i="26"/>
  <c r="J31" i="26" s="1"/>
  <c r="K30" i="26"/>
  <c r="L30" i="26"/>
  <c r="L31" i="26" s="1"/>
  <c r="L37" i="26" s="1"/>
  <c r="L41" i="26" s="1"/>
  <c r="M30" i="26"/>
  <c r="M31" i="26" s="1"/>
  <c r="M37" i="26" s="1"/>
  <c r="M41" i="26" s="1"/>
  <c r="N30" i="26"/>
  <c r="O30" i="26"/>
  <c r="P30" i="26"/>
  <c r="Q30" i="26"/>
  <c r="Q36" i="26" s="1"/>
  <c r="T29" i="26"/>
  <c r="T35" i="26" s="1"/>
  <c r="F23" i="26"/>
  <c r="G23" i="26"/>
  <c r="G24" i="26" s="1"/>
  <c r="H23" i="26"/>
  <c r="I23" i="26"/>
  <c r="J23" i="26"/>
  <c r="K23" i="26"/>
  <c r="L23" i="26"/>
  <c r="M23" i="26"/>
  <c r="N23" i="26"/>
  <c r="O23" i="26"/>
  <c r="O24" i="26" s="1"/>
  <c r="P23" i="26"/>
  <c r="Q23" i="26"/>
  <c r="R23" i="26"/>
  <c r="S23" i="26"/>
  <c r="T23" i="26"/>
  <c r="F20" i="26"/>
  <c r="G20" i="26"/>
  <c r="G22" i="26" s="1"/>
  <c r="H20" i="26"/>
  <c r="I20" i="26"/>
  <c r="I22" i="26" s="1"/>
  <c r="J20" i="26"/>
  <c r="K20" i="26"/>
  <c r="L20" i="26"/>
  <c r="M20" i="26"/>
  <c r="N20" i="26"/>
  <c r="O20" i="26"/>
  <c r="O21" i="26" s="1"/>
  <c r="P20" i="26"/>
  <c r="Q20" i="26"/>
  <c r="R20" i="26"/>
  <c r="S20" i="26"/>
  <c r="T20" i="26"/>
  <c r="Q16" i="26"/>
  <c r="Q29" i="26" s="1"/>
  <c r="R16" i="26"/>
  <c r="R29" i="26" s="1"/>
  <c r="R35" i="26" s="1"/>
  <c r="S16" i="26"/>
  <c r="S29" i="26" s="1"/>
  <c r="S35" i="26" s="1"/>
  <c r="T16" i="26"/>
  <c r="E9" i="26"/>
  <c r="E10" i="26" s="1"/>
  <c r="F9" i="26"/>
  <c r="F10" i="26" s="1"/>
  <c r="G9" i="26"/>
  <c r="G10" i="26" s="1"/>
  <c r="H9" i="26"/>
  <c r="H10" i="26" s="1"/>
  <c r="I9" i="26"/>
  <c r="I10" i="26" s="1"/>
  <c r="J22" i="26" s="1"/>
  <c r="J9" i="26"/>
  <c r="J10" i="26" s="1"/>
  <c r="K9" i="26"/>
  <c r="K10" i="26" s="1"/>
  <c r="L9" i="26"/>
  <c r="L10" i="26" s="1"/>
  <c r="M9" i="26"/>
  <c r="M10" i="26" s="1"/>
  <c r="N9" i="26"/>
  <c r="N10" i="26" s="1"/>
  <c r="O9" i="26"/>
  <c r="O10" i="26" s="1"/>
  <c r="P9" i="26"/>
  <c r="Q9" i="26"/>
  <c r="R9" i="26"/>
  <c r="S21" i="26" s="1"/>
  <c r="S9" i="26"/>
  <c r="T24" i="26" s="1"/>
  <c r="T9" i="26"/>
  <c r="F41" i="25"/>
  <c r="F39" i="25"/>
  <c r="G39" i="25"/>
  <c r="H39" i="25"/>
  <c r="I39" i="25"/>
  <c r="J39" i="25"/>
  <c r="K39" i="25"/>
  <c r="L39" i="25"/>
  <c r="M39" i="25"/>
  <c r="N39" i="25"/>
  <c r="O39" i="25"/>
  <c r="P39" i="25"/>
  <c r="Q39" i="25"/>
  <c r="R39" i="25"/>
  <c r="S39" i="25"/>
  <c r="T39" i="25"/>
  <c r="F38" i="25"/>
  <c r="F40" i="25" s="1"/>
  <c r="G38" i="25"/>
  <c r="H38" i="25"/>
  <c r="H40" i="25" s="1"/>
  <c r="I38" i="25"/>
  <c r="J38" i="25"/>
  <c r="K38" i="25"/>
  <c r="L38" i="25"/>
  <c r="M38" i="25"/>
  <c r="N38" i="25"/>
  <c r="O38" i="25"/>
  <c r="P38" i="25"/>
  <c r="Q38" i="25"/>
  <c r="R38" i="25"/>
  <c r="S38" i="25"/>
  <c r="T38" i="25"/>
  <c r="F36" i="25"/>
  <c r="J36" i="25"/>
  <c r="J40" i="25" s="1"/>
  <c r="K36" i="25"/>
  <c r="K40" i="25" s="1"/>
  <c r="N36" i="25"/>
  <c r="Q35" i="25"/>
  <c r="H31" i="25"/>
  <c r="H37" i="25" s="1"/>
  <c r="J31" i="25"/>
  <c r="J37" i="25" s="1"/>
  <c r="J41" i="25" s="1"/>
  <c r="K31" i="25"/>
  <c r="K37" i="25" s="1"/>
  <c r="K41" i="25" s="1"/>
  <c r="M31" i="25"/>
  <c r="M37" i="25" s="1"/>
  <c r="M41" i="25" s="1"/>
  <c r="P31" i="25"/>
  <c r="P37" i="25" s="1"/>
  <c r="F30" i="25"/>
  <c r="F31" i="25" s="1"/>
  <c r="F37" i="25" s="1"/>
  <c r="G30" i="25"/>
  <c r="H30" i="25"/>
  <c r="H36" i="25" s="1"/>
  <c r="I30" i="25"/>
  <c r="J30" i="25"/>
  <c r="K30" i="25"/>
  <c r="L30" i="25"/>
  <c r="L31" i="25" s="1"/>
  <c r="L37" i="25" s="1"/>
  <c r="L41" i="25" s="1"/>
  <c r="M30" i="25"/>
  <c r="M36" i="25" s="1"/>
  <c r="M40" i="25" s="1"/>
  <c r="N30" i="25"/>
  <c r="N31" i="25" s="1"/>
  <c r="N37" i="25" s="1"/>
  <c r="O30" i="25"/>
  <c r="P30" i="25"/>
  <c r="P36" i="25" s="1"/>
  <c r="Q30" i="25"/>
  <c r="T29" i="25"/>
  <c r="T35" i="25" s="1"/>
  <c r="K25" i="25"/>
  <c r="L25" i="25"/>
  <c r="T24" i="25"/>
  <c r="F23" i="25"/>
  <c r="G23" i="25"/>
  <c r="H23" i="25"/>
  <c r="H24" i="25" s="1"/>
  <c r="I23" i="25"/>
  <c r="J23" i="25"/>
  <c r="K23" i="25"/>
  <c r="L23" i="25"/>
  <c r="M23" i="25"/>
  <c r="M25" i="25" s="1"/>
  <c r="N23" i="25"/>
  <c r="O23" i="25"/>
  <c r="P23" i="25"/>
  <c r="Q23" i="25"/>
  <c r="R23" i="25"/>
  <c r="S23" i="25"/>
  <c r="S24" i="25" s="1"/>
  <c r="T23" i="25"/>
  <c r="J21" i="25"/>
  <c r="K21" i="25"/>
  <c r="F20" i="25"/>
  <c r="G20" i="25"/>
  <c r="H20" i="25"/>
  <c r="I20" i="25"/>
  <c r="I21" i="25" s="1"/>
  <c r="J20" i="25"/>
  <c r="J22" i="25" s="1"/>
  <c r="K20" i="25"/>
  <c r="L20" i="25"/>
  <c r="L21" i="25" s="1"/>
  <c r="M20" i="25"/>
  <c r="N20" i="25"/>
  <c r="O20" i="25"/>
  <c r="P20" i="25"/>
  <c r="Q20" i="25"/>
  <c r="R20" i="25"/>
  <c r="S20" i="25"/>
  <c r="T20" i="25"/>
  <c r="Q16" i="25"/>
  <c r="Q29" i="25" s="1"/>
  <c r="R16" i="25"/>
  <c r="R29" i="25" s="1"/>
  <c r="R35" i="25" s="1"/>
  <c r="S16" i="25"/>
  <c r="S29" i="25" s="1"/>
  <c r="S35" i="25" s="1"/>
  <c r="T16" i="25"/>
  <c r="O10" i="25"/>
  <c r="Q10" i="25"/>
  <c r="E9" i="25"/>
  <c r="E10" i="25" s="1"/>
  <c r="F9" i="25"/>
  <c r="F10" i="25" s="1"/>
  <c r="G22" i="25" s="1"/>
  <c r="G9" i="25"/>
  <c r="G10" i="25" s="1"/>
  <c r="H22" i="25" s="1"/>
  <c r="H9" i="25"/>
  <c r="H10" i="25" s="1"/>
  <c r="I22" i="25" s="1"/>
  <c r="I9" i="25"/>
  <c r="I10" i="25" s="1"/>
  <c r="J9" i="25"/>
  <c r="J10" i="25" s="1"/>
  <c r="K9" i="25"/>
  <c r="K10" i="25" s="1"/>
  <c r="L9" i="25"/>
  <c r="L10" i="25" s="1"/>
  <c r="M9" i="25"/>
  <c r="M10" i="25" s="1"/>
  <c r="N9" i="25"/>
  <c r="O24" i="25" s="1"/>
  <c r="O9" i="25"/>
  <c r="P9" i="25"/>
  <c r="Q9" i="25"/>
  <c r="R9" i="25"/>
  <c r="S9" i="25"/>
  <c r="T9" i="25"/>
  <c r="L41" i="24"/>
  <c r="F39" i="24"/>
  <c r="G39" i="24"/>
  <c r="H39" i="24"/>
  <c r="I39" i="24"/>
  <c r="J39" i="24"/>
  <c r="K39" i="24"/>
  <c r="L39" i="24"/>
  <c r="M39" i="24"/>
  <c r="N39" i="24"/>
  <c r="O39" i="24"/>
  <c r="P39" i="24"/>
  <c r="Q39" i="24"/>
  <c r="R39" i="24"/>
  <c r="S39" i="24"/>
  <c r="T39" i="24"/>
  <c r="F38" i="24"/>
  <c r="G38" i="24"/>
  <c r="H38" i="24"/>
  <c r="I38" i="24"/>
  <c r="I40" i="24" s="1"/>
  <c r="J38" i="24"/>
  <c r="K38" i="24"/>
  <c r="L38" i="24"/>
  <c r="M38" i="24"/>
  <c r="N38" i="24"/>
  <c r="O38" i="24"/>
  <c r="P38" i="24"/>
  <c r="Q38" i="24"/>
  <c r="R38" i="24"/>
  <c r="S38" i="24"/>
  <c r="T38" i="24"/>
  <c r="L37" i="24"/>
  <c r="F36" i="24"/>
  <c r="G36" i="24"/>
  <c r="G40" i="24" s="1"/>
  <c r="L36" i="24"/>
  <c r="L40" i="24" s="1"/>
  <c r="N36" i="24"/>
  <c r="O36" i="24"/>
  <c r="O40" i="24" s="1"/>
  <c r="Q36" i="24"/>
  <c r="S35" i="24"/>
  <c r="G31" i="24"/>
  <c r="G37" i="24" s="1"/>
  <c r="G41" i="24" s="1"/>
  <c r="I31" i="24"/>
  <c r="I37" i="24" s="1"/>
  <c r="L31" i="24"/>
  <c r="N31" i="24"/>
  <c r="N37" i="24" s="1"/>
  <c r="O31" i="24"/>
  <c r="O37" i="24" s="1"/>
  <c r="O41" i="24" s="1"/>
  <c r="Q31" i="24"/>
  <c r="Q37" i="24" s="1"/>
  <c r="F30" i="24"/>
  <c r="F31" i="24" s="1"/>
  <c r="F37" i="24" s="1"/>
  <c r="G30" i="24"/>
  <c r="H30" i="24"/>
  <c r="I30" i="24"/>
  <c r="I36" i="24" s="1"/>
  <c r="J30" i="24"/>
  <c r="K30" i="24"/>
  <c r="L30" i="24"/>
  <c r="M30" i="24"/>
  <c r="M31" i="24" s="1"/>
  <c r="M37" i="24" s="1"/>
  <c r="M41" i="24" s="1"/>
  <c r="N30" i="24"/>
  <c r="O30" i="24"/>
  <c r="P30" i="24"/>
  <c r="Q30" i="24"/>
  <c r="N25" i="24"/>
  <c r="T24" i="24"/>
  <c r="F23" i="24"/>
  <c r="G23" i="24"/>
  <c r="H23" i="24"/>
  <c r="I23" i="24"/>
  <c r="I24" i="24" s="1"/>
  <c r="J23" i="24"/>
  <c r="K23" i="24"/>
  <c r="L23" i="24"/>
  <c r="M23" i="24"/>
  <c r="M25" i="24" s="1"/>
  <c r="N23" i="24"/>
  <c r="O23" i="24"/>
  <c r="P23" i="24"/>
  <c r="Q23" i="24"/>
  <c r="Q25" i="24" s="1"/>
  <c r="R23" i="24"/>
  <c r="S23" i="24"/>
  <c r="T23" i="24"/>
  <c r="O21" i="24"/>
  <c r="F20" i="24"/>
  <c r="G20" i="24"/>
  <c r="H20" i="24"/>
  <c r="I20" i="24"/>
  <c r="J20" i="24"/>
  <c r="K20" i="24"/>
  <c r="L20" i="24"/>
  <c r="L21" i="24" s="1"/>
  <c r="M20" i="24"/>
  <c r="M21" i="24" s="1"/>
  <c r="N20" i="24"/>
  <c r="N21" i="24" s="1"/>
  <c r="O20" i="24"/>
  <c r="P20" i="24"/>
  <c r="Q20" i="24"/>
  <c r="R20" i="24"/>
  <c r="S20" i="24"/>
  <c r="T20" i="24"/>
  <c r="Q16" i="24"/>
  <c r="Q29" i="24" s="1"/>
  <c r="Q35" i="24" s="1"/>
  <c r="R16" i="24"/>
  <c r="R29" i="24" s="1"/>
  <c r="R35" i="24" s="1"/>
  <c r="S16" i="24"/>
  <c r="S29" i="24" s="1"/>
  <c r="T16" i="24"/>
  <c r="T29" i="24" s="1"/>
  <c r="T35" i="24" s="1"/>
  <c r="E9" i="24"/>
  <c r="E10" i="24" s="1"/>
  <c r="F9" i="24"/>
  <c r="F10" i="24" s="1"/>
  <c r="G22" i="24" s="1"/>
  <c r="G9" i="24"/>
  <c r="H21" i="24" s="1"/>
  <c r="H9" i="24"/>
  <c r="I21" i="24" s="1"/>
  <c r="I9" i="24"/>
  <c r="J9" i="24"/>
  <c r="J10" i="24" s="1"/>
  <c r="K22" i="24" s="1"/>
  <c r="K9" i="24"/>
  <c r="K10" i="24" s="1"/>
  <c r="L9" i="24"/>
  <c r="L10" i="24" s="1"/>
  <c r="M9" i="24"/>
  <c r="M10" i="24" s="1"/>
  <c r="N9" i="24"/>
  <c r="N10" i="24" s="1"/>
  <c r="O9" i="24"/>
  <c r="O10" i="24" s="1"/>
  <c r="P9" i="24"/>
  <c r="P10" i="24" s="1"/>
  <c r="Q9" i="24"/>
  <c r="Q10" i="24" s="1"/>
  <c r="R9" i="24"/>
  <c r="S9" i="24"/>
  <c r="T9" i="24"/>
  <c r="J41" i="23"/>
  <c r="M41" i="23"/>
  <c r="F39" i="23"/>
  <c r="G39" i="23"/>
  <c r="H39" i="23"/>
  <c r="I39" i="23"/>
  <c r="J39" i="23"/>
  <c r="K39" i="23"/>
  <c r="L39" i="23"/>
  <c r="M39" i="23"/>
  <c r="N39" i="23"/>
  <c r="O39" i="23"/>
  <c r="P39" i="23"/>
  <c r="Q39" i="23"/>
  <c r="R39" i="23"/>
  <c r="S39" i="23"/>
  <c r="T39" i="23"/>
  <c r="F38" i="23"/>
  <c r="G38" i="23"/>
  <c r="H38" i="23"/>
  <c r="I38" i="23"/>
  <c r="J38" i="23"/>
  <c r="K38" i="23"/>
  <c r="L38" i="23"/>
  <c r="M38" i="23"/>
  <c r="N38" i="23"/>
  <c r="O38" i="23"/>
  <c r="P38" i="23"/>
  <c r="Q38" i="23"/>
  <c r="R38" i="23"/>
  <c r="S38" i="23"/>
  <c r="T38" i="23"/>
  <c r="G37" i="23"/>
  <c r="L37" i="23"/>
  <c r="L41" i="23" s="1"/>
  <c r="N37" i="23"/>
  <c r="N41" i="23" s="1"/>
  <c r="O37" i="23"/>
  <c r="J36" i="23"/>
  <c r="J40" i="23" s="1"/>
  <c r="K36" i="23"/>
  <c r="K40" i="23" s="1"/>
  <c r="S35" i="23"/>
  <c r="F31" i="23"/>
  <c r="F37" i="23" s="1"/>
  <c r="F41" i="23" s="1"/>
  <c r="G31" i="23"/>
  <c r="F30" i="23"/>
  <c r="F36" i="23" s="1"/>
  <c r="F40" i="23" s="1"/>
  <c r="G30" i="23"/>
  <c r="G36" i="23" s="1"/>
  <c r="H30" i="23"/>
  <c r="H31" i="23" s="1"/>
  <c r="H37" i="23" s="1"/>
  <c r="I30" i="23"/>
  <c r="J30" i="23"/>
  <c r="J31" i="23" s="1"/>
  <c r="J37" i="23" s="1"/>
  <c r="K30" i="23"/>
  <c r="K31" i="23" s="1"/>
  <c r="K37" i="23" s="1"/>
  <c r="K41" i="23" s="1"/>
  <c r="L30" i="23"/>
  <c r="L31" i="23" s="1"/>
  <c r="M30" i="23"/>
  <c r="M31" i="23" s="1"/>
  <c r="M37" i="23" s="1"/>
  <c r="N30" i="23"/>
  <c r="N31" i="23" s="1"/>
  <c r="O30" i="23"/>
  <c r="O31" i="23" s="1"/>
  <c r="P30" i="23"/>
  <c r="Q30" i="23"/>
  <c r="F23" i="23"/>
  <c r="G23" i="23"/>
  <c r="H23" i="23"/>
  <c r="I23" i="23"/>
  <c r="J23" i="23"/>
  <c r="K23" i="23"/>
  <c r="L23" i="23"/>
  <c r="M23" i="23"/>
  <c r="N23" i="23"/>
  <c r="O23" i="23"/>
  <c r="P23" i="23"/>
  <c r="Q23" i="23"/>
  <c r="Q24" i="23" s="1"/>
  <c r="R23" i="23"/>
  <c r="S23" i="23"/>
  <c r="S24" i="23" s="1"/>
  <c r="T23" i="23"/>
  <c r="T24" i="23" s="1"/>
  <c r="F20" i="23"/>
  <c r="G20" i="23"/>
  <c r="H20" i="23"/>
  <c r="I20" i="23"/>
  <c r="J20" i="23"/>
  <c r="K20" i="23"/>
  <c r="L20" i="23"/>
  <c r="M20" i="23"/>
  <c r="N20" i="23"/>
  <c r="O20" i="23"/>
  <c r="P20" i="23"/>
  <c r="Q20" i="23"/>
  <c r="S20" i="23"/>
  <c r="T20" i="23"/>
  <c r="Q16" i="23"/>
  <c r="Q29" i="23" s="1"/>
  <c r="Q35" i="23" s="1"/>
  <c r="R16" i="23"/>
  <c r="R29" i="23" s="1"/>
  <c r="R35" i="23" s="1"/>
  <c r="S16" i="23"/>
  <c r="S29" i="23" s="1"/>
  <c r="T16" i="23"/>
  <c r="T29" i="23" s="1"/>
  <c r="T35" i="23" s="1"/>
  <c r="Q10" i="23"/>
  <c r="E9" i="23"/>
  <c r="E10" i="23" s="1"/>
  <c r="F22" i="23" s="1"/>
  <c r="F9" i="23"/>
  <c r="F10" i="23" s="1"/>
  <c r="G22" i="23" s="1"/>
  <c r="G9" i="23"/>
  <c r="G10" i="23" s="1"/>
  <c r="H22" i="23" s="1"/>
  <c r="H9" i="23"/>
  <c r="H10" i="23" s="1"/>
  <c r="I22" i="23" s="1"/>
  <c r="I9" i="23"/>
  <c r="I10" i="23" s="1"/>
  <c r="J22" i="23" s="1"/>
  <c r="J9" i="23"/>
  <c r="J10" i="23" s="1"/>
  <c r="K9" i="23"/>
  <c r="K10" i="23" s="1"/>
  <c r="L9" i="23"/>
  <c r="L10" i="23" s="1"/>
  <c r="M22" i="23" s="1"/>
  <c r="M9" i="23"/>
  <c r="M10" i="23" s="1"/>
  <c r="N9" i="23"/>
  <c r="N10" i="23" s="1"/>
  <c r="O9" i="23"/>
  <c r="O10" i="23" s="1"/>
  <c r="P9" i="23"/>
  <c r="P10" i="23" s="1"/>
  <c r="Q9" i="23"/>
  <c r="R9" i="23"/>
  <c r="S9" i="23"/>
  <c r="T9" i="23"/>
  <c r="G41" i="22"/>
  <c r="H41" i="22"/>
  <c r="O40" i="22"/>
  <c r="F39" i="22"/>
  <c r="G39" i="22"/>
  <c r="H39" i="22"/>
  <c r="I39" i="22"/>
  <c r="J39" i="22"/>
  <c r="K39" i="22"/>
  <c r="L39" i="22"/>
  <c r="M39" i="22"/>
  <c r="N39" i="22"/>
  <c r="O39" i="22"/>
  <c r="P39" i="22"/>
  <c r="Q39" i="22"/>
  <c r="R39" i="22"/>
  <c r="S39" i="22"/>
  <c r="T39" i="22"/>
  <c r="F38" i="22"/>
  <c r="G38" i="22"/>
  <c r="H38" i="22"/>
  <c r="I38" i="22"/>
  <c r="J38" i="22"/>
  <c r="K38" i="22"/>
  <c r="L38" i="22"/>
  <c r="M38" i="22"/>
  <c r="N38" i="22"/>
  <c r="O38" i="22"/>
  <c r="P38" i="22"/>
  <c r="Q38" i="22"/>
  <c r="R38" i="22"/>
  <c r="S38" i="22"/>
  <c r="T38" i="22"/>
  <c r="L37" i="22"/>
  <c r="L41" i="22" s="1"/>
  <c r="M37" i="22"/>
  <c r="M41" i="22" s="1"/>
  <c r="H36" i="22"/>
  <c r="H40" i="22" s="1"/>
  <c r="J36" i="22"/>
  <c r="K36" i="22"/>
  <c r="K40" i="22" s="1"/>
  <c r="M36" i="22"/>
  <c r="M40" i="22" s="1"/>
  <c r="S35" i="22"/>
  <c r="T35" i="22"/>
  <c r="Q31" i="22"/>
  <c r="Q37" i="22" s="1"/>
  <c r="Q41" i="22" s="1"/>
  <c r="F30" i="22"/>
  <c r="G30" i="22"/>
  <c r="G31" i="22" s="1"/>
  <c r="G37" i="22" s="1"/>
  <c r="H30" i="22"/>
  <c r="H31" i="22" s="1"/>
  <c r="H37" i="22" s="1"/>
  <c r="I30" i="22"/>
  <c r="I36" i="22" s="1"/>
  <c r="I40" i="22" s="1"/>
  <c r="J30" i="22"/>
  <c r="J31" i="22" s="1"/>
  <c r="J37" i="22" s="1"/>
  <c r="J41" i="22" s="1"/>
  <c r="K30" i="22"/>
  <c r="K31" i="22" s="1"/>
  <c r="K37" i="22" s="1"/>
  <c r="K41" i="22" s="1"/>
  <c r="L30" i="22"/>
  <c r="L31" i="22" s="1"/>
  <c r="M30" i="22"/>
  <c r="M31" i="22" s="1"/>
  <c r="N30" i="22"/>
  <c r="O30" i="22"/>
  <c r="O36" i="22" s="1"/>
  <c r="P30" i="22"/>
  <c r="Q30" i="22"/>
  <c r="Q36" i="22" s="1"/>
  <c r="Q40" i="22" s="1"/>
  <c r="F23" i="22"/>
  <c r="G23" i="22"/>
  <c r="H23" i="22"/>
  <c r="I23" i="22"/>
  <c r="J23" i="22"/>
  <c r="J24" i="22" s="1"/>
  <c r="K23" i="22"/>
  <c r="L23" i="22"/>
  <c r="L24" i="22" s="1"/>
  <c r="M23" i="22"/>
  <c r="N23" i="22"/>
  <c r="O23" i="22"/>
  <c r="P23" i="22"/>
  <c r="Q23" i="22"/>
  <c r="R23" i="22"/>
  <c r="S23" i="22"/>
  <c r="T23" i="22"/>
  <c r="F20" i="22"/>
  <c r="G20" i="22"/>
  <c r="H20" i="22"/>
  <c r="I20" i="22"/>
  <c r="J20" i="22"/>
  <c r="K20" i="22"/>
  <c r="L20" i="22"/>
  <c r="M20" i="22"/>
  <c r="M21" i="22" s="1"/>
  <c r="N20" i="22"/>
  <c r="O20" i="22"/>
  <c r="P20" i="22"/>
  <c r="Q20" i="22"/>
  <c r="S20" i="22"/>
  <c r="T20" i="22"/>
  <c r="Q16" i="22"/>
  <c r="Q29" i="22" s="1"/>
  <c r="Q35" i="22" s="1"/>
  <c r="R16" i="22"/>
  <c r="R29" i="22" s="1"/>
  <c r="R35" i="22" s="1"/>
  <c r="S16" i="22"/>
  <c r="S29" i="22" s="1"/>
  <c r="T16" i="22"/>
  <c r="T29" i="22" s="1"/>
  <c r="E9" i="22"/>
  <c r="E10" i="22" s="1"/>
  <c r="F9" i="22"/>
  <c r="F10" i="22" s="1"/>
  <c r="G9" i="22"/>
  <c r="G10" i="22" s="1"/>
  <c r="H9" i="22"/>
  <c r="H10" i="22" s="1"/>
  <c r="I22" i="22" s="1"/>
  <c r="I9" i="22"/>
  <c r="I10" i="22" s="1"/>
  <c r="J9" i="22"/>
  <c r="J10" i="22" s="1"/>
  <c r="K9" i="22"/>
  <c r="K10" i="22" s="1"/>
  <c r="L9" i="22"/>
  <c r="L10" i="22" s="1"/>
  <c r="M9" i="22"/>
  <c r="N24" i="22" s="1"/>
  <c r="N9" i="22"/>
  <c r="O9" i="22"/>
  <c r="O10" i="22" s="1"/>
  <c r="P25" i="22" s="1"/>
  <c r="P9" i="22"/>
  <c r="P10" i="22" s="1"/>
  <c r="Q25" i="22" s="1"/>
  <c r="Q9" i="22"/>
  <c r="Q10" i="22" s="1"/>
  <c r="R9" i="22"/>
  <c r="S9" i="22"/>
  <c r="T9" i="22"/>
  <c r="H41" i="21"/>
  <c r="I40" i="21"/>
  <c r="F39" i="21"/>
  <c r="G39" i="21"/>
  <c r="H39" i="21"/>
  <c r="I39" i="21"/>
  <c r="J39" i="21"/>
  <c r="K39" i="21"/>
  <c r="L39" i="21"/>
  <c r="M39" i="21"/>
  <c r="N39" i="21"/>
  <c r="O39" i="21"/>
  <c r="P39" i="21"/>
  <c r="Q39" i="21"/>
  <c r="R39" i="21"/>
  <c r="S39" i="21"/>
  <c r="T39" i="21"/>
  <c r="F38" i="21"/>
  <c r="G38" i="21"/>
  <c r="H38" i="21"/>
  <c r="I38" i="21"/>
  <c r="J38" i="21"/>
  <c r="K38" i="21"/>
  <c r="L38" i="21"/>
  <c r="M38" i="21"/>
  <c r="N38" i="21"/>
  <c r="O38" i="21"/>
  <c r="P38" i="21"/>
  <c r="Q38" i="21"/>
  <c r="R38" i="21"/>
  <c r="S38" i="21"/>
  <c r="T38" i="21"/>
  <c r="F37" i="21"/>
  <c r="G37" i="21"/>
  <c r="G41" i="21" s="1"/>
  <c r="Q37" i="21"/>
  <c r="Q41" i="21" s="1"/>
  <c r="K36" i="21"/>
  <c r="N36" i="21"/>
  <c r="O36" i="21"/>
  <c r="O40" i="21" s="1"/>
  <c r="I31" i="21"/>
  <c r="I37" i="21" s="1"/>
  <c r="I41" i="21" s="1"/>
  <c r="N31" i="21"/>
  <c r="N37" i="21" s="1"/>
  <c r="N41" i="21" s="1"/>
  <c r="O31" i="21"/>
  <c r="O37" i="21" s="1"/>
  <c r="O41" i="21" s="1"/>
  <c r="P31" i="21"/>
  <c r="P37" i="21" s="1"/>
  <c r="P41" i="21" s="1"/>
  <c r="Q31" i="21"/>
  <c r="F30" i="21"/>
  <c r="F31" i="21" s="1"/>
  <c r="G30" i="21"/>
  <c r="G31" i="21" s="1"/>
  <c r="H30" i="21"/>
  <c r="H31" i="21" s="1"/>
  <c r="H37" i="21" s="1"/>
  <c r="I30" i="21"/>
  <c r="I36" i="21" s="1"/>
  <c r="J30" i="21"/>
  <c r="K30" i="21"/>
  <c r="K31" i="21" s="1"/>
  <c r="K37" i="21" s="1"/>
  <c r="K41" i="21" s="1"/>
  <c r="L30" i="21"/>
  <c r="M30" i="21"/>
  <c r="N30" i="21"/>
  <c r="O30" i="21"/>
  <c r="P30" i="21"/>
  <c r="P36" i="21" s="1"/>
  <c r="P40" i="21" s="1"/>
  <c r="Q30" i="21"/>
  <c r="Q36" i="21" s="1"/>
  <c r="Q40" i="21" s="1"/>
  <c r="Q29" i="21"/>
  <c r="Q35" i="21" s="1"/>
  <c r="S29" i="21"/>
  <c r="S35" i="21" s="1"/>
  <c r="F23" i="21"/>
  <c r="G23" i="21"/>
  <c r="H23" i="21"/>
  <c r="I23" i="21"/>
  <c r="J23" i="21"/>
  <c r="K23" i="21"/>
  <c r="L23" i="21"/>
  <c r="M23" i="21"/>
  <c r="M24" i="21" s="1"/>
  <c r="N23" i="21"/>
  <c r="N24" i="21" s="1"/>
  <c r="O23" i="21"/>
  <c r="P23" i="21"/>
  <c r="P24" i="21" s="1"/>
  <c r="Q23" i="21"/>
  <c r="R23" i="21"/>
  <c r="S23" i="21"/>
  <c r="T23" i="21"/>
  <c r="F20" i="21"/>
  <c r="G20" i="21"/>
  <c r="H20" i="21"/>
  <c r="H21" i="21" s="1"/>
  <c r="I20" i="21"/>
  <c r="J20" i="21"/>
  <c r="K20" i="21"/>
  <c r="L20" i="21"/>
  <c r="M20" i="21"/>
  <c r="N20" i="21"/>
  <c r="O20" i="21"/>
  <c r="P20" i="21"/>
  <c r="Q20" i="21"/>
  <c r="R20" i="21"/>
  <c r="S20" i="21"/>
  <c r="T20" i="21"/>
  <c r="Q16" i="21"/>
  <c r="R16" i="21"/>
  <c r="R29" i="21" s="1"/>
  <c r="R35" i="21" s="1"/>
  <c r="S16" i="21"/>
  <c r="T16" i="21"/>
  <c r="T29" i="21" s="1"/>
  <c r="T35" i="21" s="1"/>
  <c r="J10" i="21"/>
  <c r="E9" i="21"/>
  <c r="E10" i="21" s="1"/>
  <c r="F9" i="21"/>
  <c r="F10" i="21" s="1"/>
  <c r="G9" i="21"/>
  <c r="G10" i="21" s="1"/>
  <c r="H9" i="21"/>
  <c r="I9" i="21"/>
  <c r="I10" i="21" s="1"/>
  <c r="J9" i="21"/>
  <c r="K9" i="21"/>
  <c r="K10" i="21" s="1"/>
  <c r="L9" i="21"/>
  <c r="M9" i="21"/>
  <c r="N9" i="21"/>
  <c r="O9" i="21"/>
  <c r="O10" i="21" s="1"/>
  <c r="P25" i="21" s="1"/>
  <c r="P9" i="21"/>
  <c r="P10" i="21" s="1"/>
  <c r="Q25" i="21" s="1"/>
  <c r="Q9" i="21"/>
  <c r="Q10" i="21" s="1"/>
  <c r="R25" i="21" s="1"/>
  <c r="R9" i="21"/>
  <c r="S9" i="21"/>
  <c r="T9" i="21"/>
  <c r="G41" i="20"/>
  <c r="H41" i="20"/>
  <c r="O41" i="20"/>
  <c r="Q40" i="20"/>
  <c r="F39" i="20"/>
  <c r="G39" i="20"/>
  <c r="H39" i="20"/>
  <c r="I39" i="20"/>
  <c r="J39" i="20"/>
  <c r="K39" i="20"/>
  <c r="L39" i="20"/>
  <c r="M39" i="20"/>
  <c r="N39" i="20"/>
  <c r="O39" i="20"/>
  <c r="P39" i="20"/>
  <c r="Q39" i="20"/>
  <c r="R39" i="20"/>
  <c r="S39" i="20"/>
  <c r="T39" i="20"/>
  <c r="F38" i="20"/>
  <c r="G38" i="20"/>
  <c r="H38" i="20"/>
  <c r="I38" i="20"/>
  <c r="J38" i="20"/>
  <c r="K38" i="20"/>
  <c r="L38" i="20"/>
  <c r="M38" i="20"/>
  <c r="N38" i="20"/>
  <c r="O38" i="20"/>
  <c r="P38" i="20"/>
  <c r="Q38" i="20"/>
  <c r="R38" i="20"/>
  <c r="S38" i="20"/>
  <c r="T38" i="20"/>
  <c r="K37" i="20"/>
  <c r="G36" i="20"/>
  <c r="G40" i="20" s="1"/>
  <c r="R35" i="20"/>
  <c r="S35" i="20"/>
  <c r="T35" i="20"/>
  <c r="L31" i="20"/>
  <c r="L37" i="20" s="1"/>
  <c r="Q31" i="20"/>
  <c r="Q37" i="20" s="1"/>
  <c r="F30" i="20"/>
  <c r="G30" i="20"/>
  <c r="G31" i="20" s="1"/>
  <c r="G37" i="20" s="1"/>
  <c r="H30" i="20"/>
  <c r="H31" i="20" s="1"/>
  <c r="H37" i="20" s="1"/>
  <c r="I30" i="20"/>
  <c r="I31" i="20" s="1"/>
  <c r="I37" i="20" s="1"/>
  <c r="J30" i="20"/>
  <c r="J31" i="20" s="1"/>
  <c r="J37" i="20" s="1"/>
  <c r="K30" i="20"/>
  <c r="K31" i="20" s="1"/>
  <c r="L30" i="20"/>
  <c r="L36" i="20" s="1"/>
  <c r="M30" i="20"/>
  <c r="M31" i="20" s="1"/>
  <c r="M37" i="20" s="1"/>
  <c r="M41" i="20" s="1"/>
  <c r="N30" i="20"/>
  <c r="N31" i="20" s="1"/>
  <c r="N37" i="20" s="1"/>
  <c r="N41" i="20" s="1"/>
  <c r="O30" i="20"/>
  <c r="O31" i="20" s="1"/>
  <c r="O37" i="20" s="1"/>
  <c r="P30" i="20"/>
  <c r="P31" i="20" s="1"/>
  <c r="P37" i="20" s="1"/>
  <c r="P41" i="20" s="1"/>
  <c r="Q30" i="20"/>
  <c r="Q36" i="20" s="1"/>
  <c r="F23" i="20"/>
  <c r="F25" i="20" s="1"/>
  <c r="G23" i="20"/>
  <c r="G24" i="20" s="1"/>
  <c r="H23" i="20"/>
  <c r="I23" i="20"/>
  <c r="I24" i="20" s="1"/>
  <c r="J23" i="20"/>
  <c r="K23" i="20"/>
  <c r="K24" i="20" s="1"/>
  <c r="L23" i="20"/>
  <c r="M23" i="20"/>
  <c r="N23" i="20"/>
  <c r="O23" i="20"/>
  <c r="P23" i="20"/>
  <c r="Q23" i="20"/>
  <c r="R23" i="20"/>
  <c r="S23" i="20"/>
  <c r="T23" i="20"/>
  <c r="M21" i="20"/>
  <c r="N21" i="20"/>
  <c r="F20" i="20"/>
  <c r="G20" i="20"/>
  <c r="H20" i="20"/>
  <c r="I20" i="20"/>
  <c r="J20" i="20"/>
  <c r="K20" i="20"/>
  <c r="L20" i="20"/>
  <c r="L21" i="20" s="1"/>
  <c r="M20" i="20"/>
  <c r="N20" i="20"/>
  <c r="O20" i="20"/>
  <c r="P20" i="20"/>
  <c r="Q20" i="20"/>
  <c r="R20" i="20"/>
  <c r="S20" i="20"/>
  <c r="T20" i="20"/>
  <c r="Q16" i="20"/>
  <c r="Q29" i="20" s="1"/>
  <c r="Q35" i="20" s="1"/>
  <c r="R16" i="20"/>
  <c r="R29" i="20" s="1"/>
  <c r="S16" i="20"/>
  <c r="S29" i="20" s="1"/>
  <c r="T16" i="20"/>
  <c r="T29" i="20" s="1"/>
  <c r="M10" i="20"/>
  <c r="E9" i="20"/>
  <c r="E10" i="20" s="1"/>
  <c r="F9" i="20"/>
  <c r="F10" i="20" s="1"/>
  <c r="G9" i="20"/>
  <c r="G10" i="20" s="1"/>
  <c r="H9" i="20"/>
  <c r="H10" i="20" s="1"/>
  <c r="I9" i="20"/>
  <c r="J9" i="20"/>
  <c r="J10" i="20" s="1"/>
  <c r="K25" i="20" s="1"/>
  <c r="K9" i="20"/>
  <c r="K10" i="20" s="1"/>
  <c r="L9" i="20"/>
  <c r="L10" i="20" s="1"/>
  <c r="M9" i="20"/>
  <c r="N9" i="20"/>
  <c r="N10" i="20" s="1"/>
  <c r="O9" i="20"/>
  <c r="O10" i="20" s="1"/>
  <c r="P9" i="20"/>
  <c r="P10" i="20" s="1"/>
  <c r="Q9" i="20"/>
  <c r="Q10" i="20" s="1"/>
  <c r="J40" i="18"/>
  <c r="F39" i="18"/>
  <c r="G39" i="18"/>
  <c r="H39" i="18"/>
  <c r="I39" i="18"/>
  <c r="J39" i="18"/>
  <c r="K39" i="18"/>
  <c r="L39" i="18"/>
  <c r="M39" i="18"/>
  <c r="N39" i="18"/>
  <c r="O39" i="18"/>
  <c r="P39" i="18"/>
  <c r="Q39" i="18"/>
  <c r="R39" i="18"/>
  <c r="S39" i="18"/>
  <c r="T39" i="18"/>
  <c r="F38" i="18"/>
  <c r="G38" i="18"/>
  <c r="H38" i="18"/>
  <c r="I38" i="18"/>
  <c r="J38" i="18"/>
  <c r="K38" i="18"/>
  <c r="L38" i="18"/>
  <c r="M38" i="18"/>
  <c r="N38" i="18"/>
  <c r="O38" i="18"/>
  <c r="P38" i="18"/>
  <c r="Q38" i="18"/>
  <c r="R38" i="18"/>
  <c r="S38" i="18"/>
  <c r="T38" i="18"/>
  <c r="I37" i="18"/>
  <c r="I41" i="18" s="1"/>
  <c r="I36" i="18"/>
  <c r="I40" i="18" s="1"/>
  <c r="J36" i="18"/>
  <c r="K36" i="18"/>
  <c r="K40" i="18" s="1"/>
  <c r="P36" i="18"/>
  <c r="P40" i="18" s="1"/>
  <c r="Q36" i="18"/>
  <c r="Q40" i="18" s="1"/>
  <c r="R35" i="18"/>
  <c r="I31" i="18"/>
  <c r="J31" i="18"/>
  <c r="J37" i="18" s="1"/>
  <c r="J41" i="18" s="1"/>
  <c r="K31" i="18"/>
  <c r="K37" i="18" s="1"/>
  <c r="K41" i="18" s="1"/>
  <c r="L31" i="18"/>
  <c r="L37" i="18" s="1"/>
  <c r="L41" i="18" s="1"/>
  <c r="Q31" i="18"/>
  <c r="Q37" i="18" s="1"/>
  <c r="Q41" i="18" s="1"/>
  <c r="F30" i="18"/>
  <c r="G30" i="18"/>
  <c r="H30" i="18"/>
  <c r="H31" i="18" s="1"/>
  <c r="H37" i="18" s="1"/>
  <c r="H41" i="18" s="1"/>
  <c r="I30" i="18"/>
  <c r="J30" i="18"/>
  <c r="K30" i="18"/>
  <c r="L30" i="18"/>
  <c r="L36" i="18" s="1"/>
  <c r="L40" i="18" s="1"/>
  <c r="M30" i="18"/>
  <c r="N30" i="18"/>
  <c r="O30" i="18"/>
  <c r="P30" i="18"/>
  <c r="P31" i="18" s="1"/>
  <c r="P37" i="18" s="1"/>
  <c r="P41" i="18" s="1"/>
  <c r="Q30" i="18"/>
  <c r="F24" i="18"/>
  <c r="F23" i="18"/>
  <c r="G23" i="18"/>
  <c r="H23" i="18"/>
  <c r="I23" i="18"/>
  <c r="J23" i="18"/>
  <c r="K23" i="18"/>
  <c r="K24" i="18" s="1"/>
  <c r="L23" i="18"/>
  <c r="L25" i="18" s="1"/>
  <c r="M23" i="18"/>
  <c r="N23" i="18"/>
  <c r="O23" i="18"/>
  <c r="P23" i="18"/>
  <c r="Q23" i="18"/>
  <c r="R23" i="18"/>
  <c r="S23" i="18"/>
  <c r="T23" i="18"/>
  <c r="F20" i="18"/>
  <c r="G20" i="18"/>
  <c r="H20" i="18"/>
  <c r="I20" i="18"/>
  <c r="J20" i="18"/>
  <c r="K20" i="18"/>
  <c r="K22" i="18" s="1"/>
  <c r="L20" i="18"/>
  <c r="M20" i="18"/>
  <c r="M21" i="18" s="1"/>
  <c r="N20" i="18"/>
  <c r="O20" i="18"/>
  <c r="P20" i="18"/>
  <c r="Q20" i="18"/>
  <c r="R20" i="18"/>
  <c r="S20" i="18"/>
  <c r="T20" i="18"/>
  <c r="Q16" i="18"/>
  <c r="Q29" i="18" s="1"/>
  <c r="Q35" i="18" s="1"/>
  <c r="R16" i="18"/>
  <c r="R29" i="18" s="1"/>
  <c r="S16" i="18"/>
  <c r="S29" i="18" s="1"/>
  <c r="S35" i="18" s="1"/>
  <c r="T16" i="18"/>
  <c r="T29" i="18" s="1"/>
  <c r="T35" i="18" s="1"/>
  <c r="E9" i="18"/>
  <c r="E10" i="18" s="1"/>
  <c r="F9" i="18"/>
  <c r="F10" i="18" s="1"/>
  <c r="G9" i="18"/>
  <c r="G10" i="18" s="1"/>
  <c r="H9" i="18"/>
  <c r="H10" i="18" s="1"/>
  <c r="I9" i="18"/>
  <c r="I10" i="18" s="1"/>
  <c r="J9" i="18"/>
  <c r="J10" i="18" s="1"/>
  <c r="K9" i="18"/>
  <c r="K10" i="18" s="1"/>
  <c r="L9" i="18"/>
  <c r="L10" i="18" s="1"/>
  <c r="M9" i="18"/>
  <c r="M10" i="18" s="1"/>
  <c r="N9" i="18"/>
  <c r="O9" i="18"/>
  <c r="O10" i="18" s="1"/>
  <c r="P9" i="18"/>
  <c r="P10" i="18" s="1"/>
  <c r="Q9" i="18"/>
  <c r="R9" i="18"/>
  <c r="S9" i="18"/>
  <c r="T9" i="18"/>
  <c r="N36" i="20" l="1"/>
  <c r="N40" i="20" s="1"/>
  <c r="O21" i="21"/>
  <c r="N10" i="21"/>
  <c r="O25" i="21" s="1"/>
  <c r="F31" i="22"/>
  <c r="F37" i="22" s="1"/>
  <c r="F41" i="22" s="1"/>
  <c r="F36" i="22"/>
  <c r="F40" i="22" s="1"/>
  <c r="H36" i="24"/>
  <c r="H40" i="24" s="1"/>
  <c r="H31" i="24"/>
  <c r="H37" i="24" s="1"/>
  <c r="H41" i="24" s="1"/>
  <c r="Q41" i="20"/>
  <c r="M36" i="20"/>
  <c r="M40" i="20" s="1"/>
  <c r="J36" i="21"/>
  <c r="J40" i="21" s="1"/>
  <c r="J31" i="21"/>
  <c r="J37" i="21" s="1"/>
  <c r="J41" i="21" s="1"/>
  <c r="F40" i="24"/>
  <c r="O21" i="20"/>
  <c r="P25" i="20"/>
  <c r="H25" i="20"/>
  <c r="L40" i="20"/>
  <c r="L41" i="20"/>
  <c r="H36" i="20"/>
  <c r="H40" i="20" s="1"/>
  <c r="M21" i="21"/>
  <c r="L10" i="21"/>
  <c r="M25" i="21" s="1"/>
  <c r="H24" i="24"/>
  <c r="F41" i="24"/>
  <c r="G41" i="26"/>
  <c r="P40" i="27"/>
  <c r="N10" i="18"/>
  <c r="O21" i="18"/>
  <c r="R25" i="25"/>
  <c r="R24" i="25"/>
  <c r="N22" i="26"/>
  <c r="F31" i="20"/>
  <c r="F37" i="20" s="1"/>
  <c r="F41" i="20" s="1"/>
  <c r="F36" i="20"/>
  <c r="F40" i="20" s="1"/>
  <c r="H36" i="18"/>
  <c r="H40" i="18" s="1"/>
  <c r="G24" i="21"/>
  <c r="F41" i="21"/>
  <c r="I10" i="24"/>
  <c r="J22" i="24" s="1"/>
  <c r="J21" i="24"/>
  <c r="Q31" i="25"/>
  <c r="Q37" i="25" s="1"/>
  <c r="Q41" i="25" s="1"/>
  <c r="Q36" i="25"/>
  <c r="Q40" i="25" s="1"/>
  <c r="I31" i="25"/>
  <c r="I37" i="25" s="1"/>
  <c r="I41" i="25" s="1"/>
  <c r="I36" i="25"/>
  <c r="I40" i="25" s="1"/>
  <c r="H41" i="25"/>
  <c r="G22" i="27"/>
  <c r="G25" i="27"/>
  <c r="O31" i="18"/>
  <c r="O37" i="18" s="1"/>
  <c r="O41" i="18" s="1"/>
  <c r="O36" i="18"/>
  <c r="O40" i="18" s="1"/>
  <c r="G31" i="18"/>
  <c r="G37" i="18" s="1"/>
  <c r="G41" i="18" s="1"/>
  <c r="G36" i="18"/>
  <c r="G40" i="18" s="1"/>
  <c r="M25" i="20"/>
  <c r="I41" i="20"/>
  <c r="Q31" i="23"/>
  <c r="Q37" i="23" s="1"/>
  <c r="Q41" i="23" s="1"/>
  <c r="Q36" i="23"/>
  <c r="Q40" i="23" s="1"/>
  <c r="I31" i="23"/>
  <c r="I37" i="23" s="1"/>
  <c r="I41" i="23" s="1"/>
  <c r="I36" i="23"/>
  <c r="I40" i="23" s="1"/>
  <c r="N41" i="24"/>
  <c r="N40" i="24"/>
  <c r="P40" i="25"/>
  <c r="N36" i="22"/>
  <c r="N40" i="22" s="1"/>
  <c r="N31" i="22"/>
  <c r="N37" i="22" s="1"/>
  <c r="N41" i="22" s="1"/>
  <c r="Q40" i="24"/>
  <c r="K22" i="20"/>
  <c r="K21" i="20"/>
  <c r="J41" i="20"/>
  <c r="N31" i="18"/>
  <c r="N37" i="18" s="1"/>
  <c r="N41" i="18" s="1"/>
  <c r="N36" i="18"/>
  <c r="N40" i="18" s="1"/>
  <c r="N25" i="20"/>
  <c r="P36" i="20"/>
  <c r="P40" i="20" s="1"/>
  <c r="M36" i="21"/>
  <c r="M40" i="21" s="1"/>
  <c r="M31" i="21"/>
  <c r="M37" i="21" s="1"/>
  <c r="M41" i="21" s="1"/>
  <c r="N40" i="21"/>
  <c r="P31" i="22"/>
  <c r="P37" i="22" s="1"/>
  <c r="P41" i="22" s="1"/>
  <c r="P36" i="22"/>
  <c r="P40" i="22" s="1"/>
  <c r="P31" i="23"/>
  <c r="P37" i="23" s="1"/>
  <c r="P41" i="23" s="1"/>
  <c r="P36" i="23"/>
  <c r="P40" i="23" s="1"/>
  <c r="H41" i="23"/>
  <c r="K21" i="24"/>
  <c r="M36" i="24"/>
  <c r="M40" i="24" s="1"/>
  <c r="P10" i="25"/>
  <c r="Q24" i="25"/>
  <c r="G24" i="25"/>
  <c r="N40" i="25"/>
  <c r="M36" i="26"/>
  <c r="M40" i="26" s="1"/>
  <c r="R25" i="23"/>
  <c r="R24" i="23"/>
  <c r="P36" i="24"/>
  <c r="P40" i="24" s="1"/>
  <c r="P31" i="24"/>
  <c r="P37" i="24" s="1"/>
  <c r="P41" i="24" s="1"/>
  <c r="K25" i="18"/>
  <c r="Q41" i="24"/>
  <c r="F21" i="26"/>
  <c r="O24" i="21"/>
  <c r="N21" i="18"/>
  <c r="F31" i="18"/>
  <c r="F37" i="18" s="1"/>
  <c r="F41" i="18" s="1"/>
  <c r="F36" i="18"/>
  <c r="F40" i="18" s="1"/>
  <c r="I22" i="18"/>
  <c r="M31" i="18"/>
  <c r="M37" i="18" s="1"/>
  <c r="M41" i="18" s="1"/>
  <c r="M36" i="18"/>
  <c r="M40" i="18" s="1"/>
  <c r="O36" i="20"/>
  <c r="O40" i="20" s="1"/>
  <c r="K41" i="20"/>
  <c r="L31" i="21"/>
  <c r="L37" i="21" s="1"/>
  <c r="L41" i="21" s="1"/>
  <c r="L36" i="21"/>
  <c r="L40" i="21" s="1"/>
  <c r="K40" i="21"/>
  <c r="J40" i="22"/>
  <c r="G40" i="23"/>
  <c r="H36" i="23"/>
  <c r="H40" i="23" s="1"/>
  <c r="I41" i="24"/>
  <c r="N41" i="25"/>
  <c r="L36" i="25"/>
  <c r="L40" i="25" s="1"/>
  <c r="H41" i="27"/>
  <c r="L36" i="28"/>
  <c r="L40" i="28" s="1"/>
  <c r="L31" i="28"/>
  <c r="L37" i="28" s="1"/>
  <c r="L41" i="28" s="1"/>
  <c r="N21" i="21"/>
  <c r="F25" i="21"/>
  <c r="S24" i="22"/>
  <c r="K24" i="22"/>
  <c r="S21" i="23"/>
  <c r="P25" i="25"/>
  <c r="P24" i="25"/>
  <c r="N24" i="26"/>
  <c r="F25" i="26"/>
  <c r="F24" i="26"/>
  <c r="K31" i="26"/>
  <c r="K37" i="26" s="1"/>
  <c r="K41" i="26" s="1"/>
  <c r="K36" i="26"/>
  <c r="K40" i="26" s="1"/>
  <c r="J40" i="26"/>
  <c r="O36" i="27"/>
  <c r="O40" i="27" s="1"/>
  <c r="O31" i="27"/>
  <c r="O37" i="27" s="1"/>
  <c r="O41" i="27" s="1"/>
  <c r="G31" i="27"/>
  <c r="G37" i="27" s="1"/>
  <c r="G41" i="27" s="1"/>
  <c r="G36" i="27"/>
  <c r="G40" i="27" s="1"/>
  <c r="L25" i="28"/>
  <c r="Q24" i="18"/>
  <c r="Q17" i="18" s="1"/>
  <c r="L22" i="20"/>
  <c r="M24" i="20"/>
  <c r="L24" i="21"/>
  <c r="O21" i="22"/>
  <c r="N10" i="22"/>
  <c r="O22" i="22" s="1"/>
  <c r="I25" i="22"/>
  <c r="G36" i="22"/>
  <c r="G40" i="22" s="1"/>
  <c r="P22" i="23"/>
  <c r="F22" i="25"/>
  <c r="F24" i="25"/>
  <c r="P24" i="18"/>
  <c r="L24" i="20"/>
  <c r="K36" i="20"/>
  <c r="K40" i="20" s="1"/>
  <c r="M10" i="21"/>
  <c r="N25" i="21" s="1"/>
  <c r="L22" i="21"/>
  <c r="S24" i="21"/>
  <c r="H36" i="21"/>
  <c r="H40" i="21" s="1"/>
  <c r="O31" i="22"/>
  <c r="O37" i="22" s="1"/>
  <c r="O41" i="22" s="1"/>
  <c r="K22" i="23"/>
  <c r="O21" i="23"/>
  <c r="G41" i="23"/>
  <c r="K36" i="24"/>
  <c r="K40" i="24" s="1"/>
  <c r="K31" i="24"/>
  <c r="K37" i="24" s="1"/>
  <c r="K41" i="24" s="1"/>
  <c r="R22" i="25"/>
  <c r="O36" i="25"/>
  <c r="O40" i="25" s="1"/>
  <c r="O31" i="25"/>
  <c r="O37" i="25" s="1"/>
  <c r="O41" i="25" s="1"/>
  <c r="G36" i="25"/>
  <c r="G40" i="25" s="1"/>
  <c r="G31" i="25"/>
  <c r="G37" i="25" s="1"/>
  <c r="G41" i="25" s="1"/>
  <c r="T21" i="26"/>
  <c r="L22" i="26"/>
  <c r="P36" i="26"/>
  <c r="P40" i="26" s="1"/>
  <c r="P31" i="26"/>
  <c r="P37" i="26" s="1"/>
  <c r="P41" i="26" s="1"/>
  <c r="H36" i="26"/>
  <c r="H40" i="26" s="1"/>
  <c r="H31" i="26"/>
  <c r="H37" i="26" s="1"/>
  <c r="H41" i="26" s="1"/>
  <c r="F24" i="27"/>
  <c r="F25" i="27"/>
  <c r="L31" i="27"/>
  <c r="L37" i="27" s="1"/>
  <c r="L41" i="27" s="1"/>
  <c r="L36" i="27"/>
  <c r="L40" i="27" s="1"/>
  <c r="H40" i="27"/>
  <c r="O10" i="28"/>
  <c r="P25" i="28" s="1"/>
  <c r="I36" i="28"/>
  <c r="I40" i="28" s="1"/>
  <c r="G41" i="28"/>
  <c r="K22" i="21"/>
  <c r="R24" i="21"/>
  <c r="J24" i="21"/>
  <c r="G36" i="21"/>
  <c r="G40" i="21" s="1"/>
  <c r="M10" i="22"/>
  <c r="N25" i="22" s="1"/>
  <c r="H21" i="22"/>
  <c r="S24" i="24"/>
  <c r="K25" i="24"/>
  <c r="J36" i="24"/>
  <c r="J40" i="24" s="1"/>
  <c r="J31" i="24"/>
  <c r="J37" i="24" s="1"/>
  <c r="J41" i="24" s="1"/>
  <c r="Q21" i="25"/>
  <c r="F41" i="28"/>
  <c r="H40" i="28"/>
  <c r="O24" i="18"/>
  <c r="J36" i="20"/>
  <c r="J40" i="20" s="1"/>
  <c r="L22" i="18"/>
  <c r="N25" i="18"/>
  <c r="Q25" i="20"/>
  <c r="F21" i="20"/>
  <c r="R25" i="20"/>
  <c r="I36" i="20"/>
  <c r="I40" i="20" s="1"/>
  <c r="Q24" i="21"/>
  <c r="F24" i="21"/>
  <c r="F36" i="21"/>
  <c r="F40" i="21" s="1"/>
  <c r="G21" i="22"/>
  <c r="F24" i="22"/>
  <c r="M36" i="23"/>
  <c r="M40" i="23" s="1"/>
  <c r="O41" i="23"/>
  <c r="R25" i="24"/>
  <c r="J25" i="24"/>
  <c r="P41" i="25"/>
  <c r="I24" i="26"/>
  <c r="N31" i="26"/>
  <c r="N37" i="26" s="1"/>
  <c r="N41" i="26" s="1"/>
  <c r="N36" i="26"/>
  <c r="N40" i="26" s="1"/>
  <c r="F31" i="26"/>
  <c r="F37" i="26" s="1"/>
  <c r="F41" i="26" s="1"/>
  <c r="F36" i="26"/>
  <c r="F40" i="26" s="1"/>
  <c r="J36" i="27"/>
  <c r="J40" i="27" s="1"/>
  <c r="J31" i="27"/>
  <c r="J37" i="27" s="1"/>
  <c r="J41" i="27" s="1"/>
  <c r="P41" i="28"/>
  <c r="Q36" i="28"/>
  <c r="Q40" i="28" s="1"/>
  <c r="G40" i="28"/>
  <c r="J22" i="22"/>
  <c r="F21" i="22"/>
  <c r="M24" i="22"/>
  <c r="I31" i="22"/>
  <c r="I37" i="22" s="1"/>
  <c r="I41" i="22" s="1"/>
  <c r="L36" i="23"/>
  <c r="L40" i="23" s="1"/>
  <c r="L22" i="24"/>
  <c r="I24" i="25"/>
  <c r="H22" i="26"/>
  <c r="H24" i="26"/>
  <c r="N22" i="27"/>
  <c r="R24" i="27"/>
  <c r="J25" i="27"/>
  <c r="J22" i="28"/>
  <c r="G24" i="27"/>
  <c r="I31" i="27"/>
  <c r="I37" i="27" s="1"/>
  <c r="I41" i="27" s="1"/>
  <c r="Q36" i="27"/>
  <c r="Q40" i="27" s="1"/>
  <c r="Q25" i="28"/>
  <c r="L36" i="22"/>
  <c r="L40" i="22" s="1"/>
  <c r="L22" i="23"/>
  <c r="Q22" i="23"/>
  <c r="Q18" i="23" s="1"/>
  <c r="P24" i="23"/>
  <c r="O36" i="23"/>
  <c r="O40" i="23" s="1"/>
  <c r="G24" i="24"/>
  <c r="K22" i="25"/>
  <c r="P21" i="25"/>
  <c r="K22" i="26"/>
  <c r="I36" i="26"/>
  <c r="I40" i="26" s="1"/>
  <c r="Q24" i="27"/>
  <c r="Q17" i="27" s="1"/>
  <c r="H24" i="28"/>
  <c r="O24" i="23"/>
  <c r="N36" i="23"/>
  <c r="N40" i="23" s="1"/>
  <c r="F22" i="24"/>
  <c r="F25" i="24"/>
  <c r="J25" i="25"/>
  <c r="J24" i="26"/>
  <c r="P24" i="27"/>
  <c r="H22" i="27"/>
  <c r="T24" i="27"/>
  <c r="L24" i="27"/>
  <c r="H25" i="27"/>
  <c r="N25" i="28"/>
  <c r="R22" i="23"/>
  <c r="Q24" i="28"/>
  <c r="R21" i="28"/>
  <c r="Q21" i="28"/>
  <c r="P21" i="28"/>
  <c r="O22" i="28"/>
  <c r="I22" i="28"/>
  <c r="H22" i="28"/>
  <c r="M22" i="28"/>
  <c r="F24" i="28"/>
  <c r="S24" i="28"/>
  <c r="S21" i="28"/>
  <c r="T24" i="28"/>
  <c r="G22" i="28"/>
  <c r="F22" i="28"/>
  <c r="N24" i="28"/>
  <c r="Q10" i="28"/>
  <c r="R25" i="28" s="1"/>
  <c r="M24" i="28"/>
  <c r="N22" i="28"/>
  <c r="K25" i="28"/>
  <c r="J25" i="28"/>
  <c r="K21" i="28"/>
  <c r="J21" i="28"/>
  <c r="I21" i="28"/>
  <c r="H21" i="28"/>
  <c r="G21" i="28"/>
  <c r="F21" i="28"/>
  <c r="I25" i="28"/>
  <c r="Q22" i="28"/>
  <c r="Q18" i="28" s="1"/>
  <c r="K24" i="28"/>
  <c r="H25" i="28"/>
  <c r="J24" i="28"/>
  <c r="G25" i="28"/>
  <c r="O22" i="27"/>
  <c r="P21" i="27"/>
  <c r="M22" i="27"/>
  <c r="O21" i="27"/>
  <c r="L22" i="27"/>
  <c r="K22" i="27"/>
  <c r="J22" i="27"/>
  <c r="R21" i="27"/>
  <c r="Q21" i="27"/>
  <c r="P10" i="27"/>
  <c r="Q25" i="27" s="1"/>
  <c r="J24" i="27"/>
  <c r="O10" i="27"/>
  <c r="P25" i="27" s="1"/>
  <c r="O24" i="27"/>
  <c r="N24" i="27"/>
  <c r="F21" i="27"/>
  <c r="M24" i="27"/>
  <c r="I22" i="27"/>
  <c r="I25" i="27"/>
  <c r="L25" i="27"/>
  <c r="K25" i="27"/>
  <c r="N21" i="27"/>
  <c r="M21" i="27"/>
  <c r="L21" i="27"/>
  <c r="K21" i="27"/>
  <c r="J21" i="27"/>
  <c r="I21" i="27"/>
  <c r="F22" i="27"/>
  <c r="O25" i="27"/>
  <c r="H21" i="27"/>
  <c r="N25" i="27"/>
  <c r="G21" i="27"/>
  <c r="M25" i="27"/>
  <c r="M24" i="26"/>
  <c r="L25" i="26"/>
  <c r="M22" i="26"/>
  <c r="I25" i="26"/>
  <c r="H25" i="26"/>
  <c r="K25" i="26"/>
  <c r="R24" i="26"/>
  <c r="R21" i="26"/>
  <c r="L24" i="26"/>
  <c r="N21" i="26"/>
  <c r="Q24" i="26"/>
  <c r="P25" i="26"/>
  <c r="Q21" i="26"/>
  <c r="P21" i="26"/>
  <c r="K24" i="26"/>
  <c r="O22" i="26"/>
  <c r="J25" i="26"/>
  <c r="M21" i="26"/>
  <c r="L21" i="26"/>
  <c r="K21" i="26"/>
  <c r="I21" i="26"/>
  <c r="F22" i="26"/>
  <c r="O25" i="26"/>
  <c r="H21" i="26"/>
  <c r="N25" i="26"/>
  <c r="Q10" i="26"/>
  <c r="G21" i="26"/>
  <c r="P24" i="26"/>
  <c r="M25" i="26"/>
  <c r="P10" i="26"/>
  <c r="J21" i="26"/>
  <c r="S24" i="26"/>
  <c r="P22" i="26"/>
  <c r="G25" i="26"/>
  <c r="Q25" i="25"/>
  <c r="J24" i="25"/>
  <c r="N22" i="25"/>
  <c r="I25" i="25"/>
  <c r="M22" i="25"/>
  <c r="L22" i="25"/>
  <c r="K24" i="25"/>
  <c r="T21" i="25"/>
  <c r="N10" i="25"/>
  <c r="O25" i="25" s="1"/>
  <c r="N24" i="25"/>
  <c r="S21" i="25"/>
  <c r="M24" i="25"/>
  <c r="R21" i="25"/>
  <c r="L24" i="25"/>
  <c r="O21" i="25"/>
  <c r="N21" i="25"/>
  <c r="M21" i="25"/>
  <c r="N25" i="25"/>
  <c r="H21" i="25"/>
  <c r="Q17" i="25"/>
  <c r="G21" i="25"/>
  <c r="F21" i="25"/>
  <c r="Q22" i="25"/>
  <c r="H25" i="25"/>
  <c r="P22" i="25"/>
  <c r="G25" i="25"/>
  <c r="F25" i="25"/>
  <c r="Q18" i="25"/>
  <c r="O25" i="24"/>
  <c r="R21" i="24"/>
  <c r="Q21" i="24"/>
  <c r="P21" i="24"/>
  <c r="M24" i="24"/>
  <c r="O22" i="24"/>
  <c r="R24" i="24"/>
  <c r="N22" i="24"/>
  <c r="Q24" i="24"/>
  <c r="M22" i="24"/>
  <c r="O24" i="24"/>
  <c r="K24" i="24"/>
  <c r="P24" i="24"/>
  <c r="F24" i="24"/>
  <c r="N24" i="24"/>
  <c r="T21" i="24"/>
  <c r="G21" i="24"/>
  <c r="P25" i="24"/>
  <c r="S21" i="24"/>
  <c r="L24" i="24"/>
  <c r="H10" i="24"/>
  <c r="I22" i="24" s="1"/>
  <c r="G10" i="24"/>
  <c r="H22" i="24" s="1"/>
  <c r="F21" i="24"/>
  <c r="L25" i="24"/>
  <c r="R22" i="24"/>
  <c r="I25" i="24"/>
  <c r="Q22" i="24"/>
  <c r="Q18" i="24" s="1"/>
  <c r="H25" i="24"/>
  <c r="P22" i="24"/>
  <c r="J24" i="24"/>
  <c r="G25" i="24"/>
  <c r="M25" i="23"/>
  <c r="N21" i="23"/>
  <c r="M21" i="23"/>
  <c r="N24" i="23"/>
  <c r="M24" i="23"/>
  <c r="I24" i="23"/>
  <c r="H24" i="23"/>
  <c r="G24" i="23"/>
  <c r="F24" i="23"/>
  <c r="Q25" i="23"/>
  <c r="H21" i="23"/>
  <c r="L24" i="23"/>
  <c r="P25" i="23"/>
  <c r="G21" i="23"/>
  <c r="K24" i="23"/>
  <c r="F21" i="23"/>
  <c r="J24" i="23"/>
  <c r="F25" i="23"/>
  <c r="R21" i="23"/>
  <c r="I25" i="23"/>
  <c r="Q21" i="23"/>
  <c r="Q17" i="23" s="1"/>
  <c r="H25" i="23"/>
  <c r="P21" i="23"/>
  <c r="G25" i="23"/>
  <c r="T21" i="23"/>
  <c r="N22" i="23"/>
  <c r="N25" i="23"/>
  <c r="O22" i="23"/>
  <c r="O25" i="23"/>
  <c r="J21" i="23"/>
  <c r="I21" i="23"/>
  <c r="L25" i="23"/>
  <c r="L21" i="23"/>
  <c r="K21" i="23"/>
  <c r="K25" i="23"/>
  <c r="J25" i="23"/>
  <c r="R25" i="22"/>
  <c r="O25" i="22"/>
  <c r="R21" i="22"/>
  <c r="Q21" i="22"/>
  <c r="P21" i="22"/>
  <c r="H25" i="22"/>
  <c r="T21" i="22"/>
  <c r="G25" i="22"/>
  <c r="S21" i="22"/>
  <c r="N21" i="22"/>
  <c r="L22" i="22"/>
  <c r="R22" i="22"/>
  <c r="T24" i="22"/>
  <c r="K22" i="22"/>
  <c r="Q22" i="22"/>
  <c r="Q18" i="22" s="1"/>
  <c r="P22" i="22"/>
  <c r="R24" i="22"/>
  <c r="P24" i="22"/>
  <c r="G24" i="22"/>
  <c r="H22" i="22"/>
  <c r="G22" i="22"/>
  <c r="I24" i="22"/>
  <c r="Q24" i="22"/>
  <c r="H24" i="22"/>
  <c r="O24" i="22"/>
  <c r="F25" i="22"/>
  <c r="F22" i="22"/>
  <c r="M22" i="22"/>
  <c r="M25" i="22"/>
  <c r="K21" i="22"/>
  <c r="I21" i="22"/>
  <c r="L25" i="22"/>
  <c r="L21" i="22"/>
  <c r="J21" i="22"/>
  <c r="K25" i="22"/>
  <c r="J25" i="22"/>
  <c r="K25" i="21"/>
  <c r="L21" i="21"/>
  <c r="I24" i="21"/>
  <c r="J22" i="21"/>
  <c r="S21" i="21"/>
  <c r="K21" i="21"/>
  <c r="H24" i="21"/>
  <c r="I21" i="21"/>
  <c r="P21" i="21"/>
  <c r="H22" i="21"/>
  <c r="R21" i="21"/>
  <c r="Q21" i="21"/>
  <c r="O22" i="21"/>
  <c r="G22" i="21"/>
  <c r="T24" i="21"/>
  <c r="F22" i="21"/>
  <c r="N22" i="21"/>
  <c r="M22" i="21"/>
  <c r="G21" i="21"/>
  <c r="L25" i="21"/>
  <c r="H10" i="21"/>
  <c r="I22" i="21" s="1"/>
  <c r="T21" i="21"/>
  <c r="Q22" i="21"/>
  <c r="Q18" i="21" s="1"/>
  <c r="K24" i="21"/>
  <c r="H25" i="21"/>
  <c r="J21" i="21"/>
  <c r="F21" i="21"/>
  <c r="J25" i="21"/>
  <c r="R22" i="21"/>
  <c r="I25" i="21"/>
  <c r="P22" i="21"/>
  <c r="G25" i="21"/>
  <c r="L25" i="20"/>
  <c r="R24" i="20"/>
  <c r="R21" i="20"/>
  <c r="J24" i="20"/>
  <c r="Q21" i="20"/>
  <c r="P24" i="20"/>
  <c r="Q24" i="20"/>
  <c r="I22" i="20"/>
  <c r="P21" i="20"/>
  <c r="H22" i="20"/>
  <c r="O22" i="20"/>
  <c r="F22" i="20"/>
  <c r="M22" i="20"/>
  <c r="F24" i="20"/>
  <c r="N22" i="20"/>
  <c r="O24" i="20"/>
  <c r="N24" i="20"/>
  <c r="G22" i="20"/>
  <c r="O25" i="20"/>
  <c r="G21" i="20"/>
  <c r="H24" i="20"/>
  <c r="J21" i="20"/>
  <c r="I21" i="20"/>
  <c r="H21" i="20"/>
  <c r="I10" i="20"/>
  <c r="R22" i="20"/>
  <c r="I25" i="20"/>
  <c r="Q22" i="20"/>
  <c r="P22" i="20"/>
  <c r="G25" i="20"/>
  <c r="Q18" i="20"/>
  <c r="H21" i="18"/>
  <c r="G21" i="18"/>
  <c r="M25" i="18"/>
  <c r="F21" i="18"/>
  <c r="T21" i="18"/>
  <c r="S21" i="18"/>
  <c r="R24" i="18"/>
  <c r="I24" i="18"/>
  <c r="H24" i="18"/>
  <c r="G24" i="18"/>
  <c r="R21" i="18"/>
  <c r="L21" i="18"/>
  <c r="F25" i="18"/>
  <c r="Q21" i="18"/>
  <c r="K21" i="18"/>
  <c r="T24" i="18"/>
  <c r="P21" i="18"/>
  <c r="S24" i="18"/>
  <c r="N24" i="18"/>
  <c r="M24" i="18"/>
  <c r="J25" i="18"/>
  <c r="M22" i="18"/>
  <c r="L24" i="18"/>
  <c r="O22" i="18"/>
  <c r="N22" i="18"/>
  <c r="J22" i="18"/>
  <c r="H22" i="18"/>
  <c r="Q25" i="18"/>
  <c r="Q10" i="18"/>
  <c r="R25" i="18" s="1"/>
  <c r="J21" i="18"/>
  <c r="G22" i="18"/>
  <c r="P25" i="18"/>
  <c r="I21" i="18"/>
  <c r="F22" i="18"/>
  <c r="O25" i="18"/>
  <c r="I25" i="18"/>
  <c r="Q22" i="18"/>
  <c r="H25" i="18"/>
  <c r="P22" i="18"/>
  <c r="J24" i="18"/>
  <c r="G25" i="18"/>
  <c r="O22" i="25" l="1"/>
  <c r="P22" i="28"/>
  <c r="Q17" i="20"/>
  <c r="N22" i="22"/>
  <c r="Q17" i="21"/>
  <c r="Q17" i="22"/>
  <c r="Q17" i="24"/>
  <c r="R22" i="28"/>
  <c r="Q17" i="28"/>
  <c r="P22" i="27"/>
  <c r="Q22" i="27"/>
  <c r="Q18" i="27" s="1"/>
  <c r="Q17" i="26"/>
  <c r="Q22" i="26"/>
  <c r="Q25" i="26"/>
  <c r="R25" i="26"/>
  <c r="R22" i="26"/>
  <c r="J25" i="20"/>
  <c r="J22" i="20"/>
  <c r="Q18" i="18"/>
  <c r="R22" i="18"/>
  <c r="Q18" i="26" l="1"/>
  <c r="F39" i="17"/>
  <c r="G39" i="17"/>
  <c r="H39" i="17"/>
  <c r="I39" i="17"/>
  <c r="J39" i="17"/>
  <c r="K39" i="17"/>
  <c r="L39" i="17"/>
  <c r="M39" i="17"/>
  <c r="N39" i="17"/>
  <c r="O39" i="17"/>
  <c r="P39" i="17"/>
  <c r="Q39" i="17"/>
  <c r="R39" i="17"/>
  <c r="S39" i="17"/>
  <c r="T39" i="17"/>
  <c r="F38" i="17"/>
  <c r="G38" i="17"/>
  <c r="H38" i="17"/>
  <c r="I38" i="17"/>
  <c r="J38" i="17"/>
  <c r="K38" i="17"/>
  <c r="L38" i="17"/>
  <c r="M38" i="17"/>
  <c r="N38" i="17"/>
  <c r="O38" i="17"/>
  <c r="P38" i="17"/>
  <c r="Q38" i="17"/>
  <c r="R38" i="17"/>
  <c r="S38" i="17"/>
  <c r="T38" i="17"/>
  <c r="F37" i="17"/>
  <c r="F41" i="17" s="1"/>
  <c r="G37" i="17"/>
  <c r="G41" i="17" s="1"/>
  <c r="H37" i="17"/>
  <c r="H41" i="17" s="1"/>
  <c r="I37" i="17"/>
  <c r="I41" i="17" s="1"/>
  <c r="J37" i="17"/>
  <c r="J41" i="17" s="1"/>
  <c r="Q35" i="17"/>
  <c r="M31" i="17"/>
  <c r="M37" i="17" s="1"/>
  <c r="M41" i="17" s="1"/>
  <c r="N31" i="17"/>
  <c r="N37" i="17" s="1"/>
  <c r="N41" i="17" s="1"/>
  <c r="O31" i="17"/>
  <c r="O37" i="17" s="1"/>
  <c r="O41" i="17" s="1"/>
  <c r="P31" i="17"/>
  <c r="P37" i="17" s="1"/>
  <c r="P41" i="17" s="1"/>
  <c r="F30" i="17"/>
  <c r="F31" i="17" s="1"/>
  <c r="G30" i="17"/>
  <c r="G31" i="17" s="1"/>
  <c r="H30" i="17"/>
  <c r="H31" i="17" s="1"/>
  <c r="I30" i="17"/>
  <c r="I31" i="17" s="1"/>
  <c r="J30" i="17"/>
  <c r="J31" i="17" s="1"/>
  <c r="K30" i="17"/>
  <c r="K31" i="17" s="1"/>
  <c r="K37" i="17" s="1"/>
  <c r="K41" i="17" s="1"/>
  <c r="L30" i="17"/>
  <c r="L31" i="17" s="1"/>
  <c r="L37" i="17" s="1"/>
  <c r="L41" i="17" s="1"/>
  <c r="M30" i="17"/>
  <c r="M36" i="17" s="1"/>
  <c r="M40" i="17" s="1"/>
  <c r="N30" i="17"/>
  <c r="N36" i="17" s="1"/>
  <c r="N40" i="17" s="1"/>
  <c r="O30" i="17"/>
  <c r="O36" i="17" s="1"/>
  <c r="O40" i="17" s="1"/>
  <c r="P30" i="17"/>
  <c r="P36" i="17" s="1"/>
  <c r="P40" i="17" s="1"/>
  <c r="Q30" i="17"/>
  <c r="Q31" i="17" s="1"/>
  <c r="Q37" i="17" s="1"/>
  <c r="Q41" i="17" s="1"/>
  <c r="T29" i="17"/>
  <c r="T35" i="17" s="1"/>
  <c r="F23" i="17"/>
  <c r="F24" i="17" s="1"/>
  <c r="G23" i="17"/>
  <c r="G25" i="17" s="1"/>
  <c r="H23" i="17"/>
  <c r="H25" i="17" s="1"/>
  <c r="I23" i="17"/>
  <c r="J23" i="17"/>
  <c r="K23" i="17"/>
  <c r="L23" i="17"/>
  <c r="M23" i="17"/>
  <c r="N23" i="17"/>
  <c r="O23" i="17"/>
  <c r="P23" i="17"/>
  <c r="P24" i="17" s="1"/>
  <c r="Q23" i="17"/>
  <c r="Q24" i="17" s="1"/>
  <c r="R23" i="17"/>
  <c r="R24" i="17" s="1"/>
  <c r="S23" i="17"/>
  <c r="T23" i="17"/>
  <c r="T24" i="17" s="1"/>
  <c r="F20" i="17"/>
  <c r="G20" i="17"/>
  <c r="H20" i="17"/>
  <c r="I20" i="17"/>
  <c r="J20" i="17"/>
  <c r="K20" i="17"/>
  <c r="L20" i="17"/>
  <c r="M20" i="17"/>
  <c r="N20" i="17"/>
  <c r="O20" i="17"/>
  <c r="P20" i="17"/>
  <c r="P21" i="17" s="1"/>
  <c r="Q20" i="17"/>
  <c r="R20" i="17"/>
  <c r="S20" i="17"/>
  <c r="T20" i="17"/>
  <c r="Q16" i="17"/>
  <c r="Q29" i="17" s="1"/>
  <c r="R16" i="17"/>
  <c r="R29" i="17" s="1"/>
  <c r="R35" i="17" s="1"/>
  <c r="S16" i="17"/>
  <c r="S29" i="17" s="1"/>
  <c r="S35" i="17" s="1"/>
  <c r="T16" i="17"/>
  <c r="E9" i="17"/>
  <c r="E10" i="17" s="1"/>
  <c r="F9" i="17"/>
  <c r="F10" i="17" s="1"/>
  <c r="G9" i="17"/>
  <c r="G10" i="17" s="1"/>
  <c r="H22" i="17" s="1"/>
  <c r="H9" i="17"/>
  <c r="H10" i="17" s="1"/>
  <c r="I22" i="17" s="1"/>
  <c r="I9" i="17"/>
  <c r="I10" i="17" s="1"/>
  <c r="J22" i="17" s="1"/>
  <c r="J9" i="17"/>
  <c r="J10" i="17" s="1"/>
  <c r="K22" i="17" s="1"/>
  <c r="K9" i="17"/>
  <c r="K10" i="17" s="1"/>
  <c r="L22" i="17" s="1"/>
  <c r="L9" i="17"/>
  <c r="L10" i="17" s="1"/>
  <c r="M9" i="17"/>
  <c r="N9" i="17"/>
  <c r="O9" i="17"/>
  <c r="O10" i="17" s="1"/>
  <c r="P9" i="17"/>
  <c r="P10" i="17" s="1"/>
  <c r="Q9" i="17"/>
  <c r="Q10" i="17" s="1"/>
  <c r="R9" i="17"/>
  <c r="S24" i="17" s="1"/>
  <c r="S9" i="17"/>
  <c r="T9" i="17"/>
  <c r="K36" i="17" l="1"/>
  <c r="K40" i="17" s="1"/>
  <c r="O21" i="17"/>
  <c r="Q21" i="17"/>
  <c r="J36" i="17"/>
  <c r="J40" i="17" s="1"/>
  <c r="L36" i="17"/>
  <c r="L40" i="17" s="1"/>
  <c r="N24" i="17"/>
  <c r="T21" i="17"/>
  <c r="Q36" i="17"/>
  <c r="Q40" i="17" s="1"/>
  <c r="I36" i="17"/>
  <c r="I40" i="17" s="1"/>
  <c r="G22" i="17"/>
  <c r="S21" i="17"/>
  <c r="H36" i="17"/>
  <c r="H40" i="17" s="1"/>
  <c r="P25" i="17"/>
  <c r="R22" i="17"/>
  <c r="G36" i="17"/>
  <c r="G40" i="17" s="1"/>
  <c r="Q22" i="17"/>
  <c r="Q18" i="17" s="1"/>
  <c r="R25" i="17"/>
  <c r="J24" i="17"/>
  <c r="F36" i="17"/>
  <c r="F40" i="17" s="1"/>
  <c r="P22" i="17"/>
  <c r="Q25" i="17"/>
  <c r="I25" i="17"/>
  <c r="M22" i="17"/>
  <c r="M25" i="17"/>
  <c r="M21" i="17"/>
  <c r="N10" i="17"/>
  <c r="O24" i="17"/>
  <c r="H24" i="17"/>
  <c r="M10" i="17"/>
  <c r="G24" i="17"/>
  <c r="I24" i="17"/>
  <c r="F21" i="17"/>
  <c r="L24" i="17"/>
  <c r="N21" i="17"/>
  <c r="M24" i="17"/>
  <c r="R21" i="17"/>
  <c r="K24" i="17"/>
  <c r="F22" i="17"/>
  <c r="F25" i="17"/>
  <c r="H21" i="17"/>
  <c r="L25" i="17"/>
  <c r="L21" i="17"/>
  <c r="K21" i="17"/>
  <c r="J21" i="17"/>
  <c r="I21" i="17"/>
  <c r="Q17" i="17"/>
  <c r="G21" i="17"/>
  <c r="K25" i="17"/>
  <c r="J25" i="17"/>
  <c r="F39" i="16"/>
  <c r="G39" i="16"/>
  <c r="H39" i="16"/>
  <c r="I39" i="16"/>
  <c r="J39" i="16"/>
  <c r="K39" i="16"/>
  <c r="L39" i="16"/>
  <c r="M39" i="16"/>
  <c r="N39" i="16"/>
  <c r="O39" i="16"/>
  <c r="P39" i="16"/>
  <c r="Q39" i="16"/>
  <c r="R39" i="16"/>
  <c r="S39" i="16"/>
  <c r="T39" i="16"/>
  <c r="F38" i="16"/>
  <c r="G38" i="16"/>
  <c r="H38" i="16"/>
  <c r="I38" i="16"/>
  <c r="J38" i="16"/>
  <c r="K38" i="16"/>
  <c r="L38" i="16"/>
  <c r="M38" i="16"/>
  <c r="N38" i="16"/>
  <c r="O38" i="16"/>
  <c r="P38" i="16"/>
  <c r="Q38" i="16"/>
  <c r="R38" i="16"/>
  <c r="S38" i="16"/>
  <c r="T38" i="16"/>
  <c r="J36" i="16"/>
  <c r="J40" i="16" s="1"/>
  <c r="K36" i="16"/>
  <c r="K40" i="16" s="1"/>
  <c r="G31" i="16"/>
  <c r="G37" i="16" s="1"/>
  <c r="G41" i="16" s="1"/>
  <c r="J31" i="16"/>
  <c r="J37" i="16" s="1"/>
  <c r="J41" i="16" s="1"/>
  <c r="K31" i="16"/>
  <c r="K37" i="16" s="1"/>
  <c r="K41" i="16" s="1"/>
  <c r="L31" i="16"/>
  <c r="L37" i="16" s="1"/>
  <c r="L41" i="16" s="1"/>
  <c r="F30" i="16"/>
  <c r="F31" i="16" s="1"/>
  <c r="F37" i="16" s="1"/>
  <c r="F41" i="16" s="1"/>
  <c r="G30" i="16"/>
  <c r="G36" i="16" s="1"/>
  <c r="G40" i="16" s="1"/>
  <c r="H30" i="16"/>
  <c r="H31" i="16" s="1"/>
  <c r="H37" i="16" s="1"/>
  <c r="H41" i="16" s="1"/>
  <c r="I30" i="16"/>
  <c r="I31" i="16" s="1"/>
  <c r="I37" i="16" s="1"/>
  <c r="I41" i="16" s="1"/>
  <c r="J30" i="16"/>
  <c r="K30" i="16"/>
  <c r="L30" i="16"/>
  <c r="L36" i="16" s="1"/>
  <c r="L40" i="16" s="1"/>
  <c r="M30" i="16"/>
  <c r="M31" i="16" s="1"/>
  <c r="M37" i="16" s="1"/>
  <c r="M41" i="16" s="1"/>
  <c r="N30" i="16"/>
  <c r="N31" i="16" s="1"/>
  <c r="N37" i="16" s="1"/>
  <c r="N41" i="16" s="1"/>
  <c r="O30" i="16"/>
  <c r="O31" i="16" s="1"/>
  <c r="O37" i="16" s="1"/>
  <c r="O41" i="16" s="1"/>
  <c r="P30" i="16"/>
  <c r="P31" i="16" s="1"/>
  <c r="P37" i="16" s="1"/>
  <c r="P41" i="16" s="1"/>
  <c r="Q30" i="16"/>
  <c r="Q31" i="16" s="1"/>
  <c r="Q37" i="16" s="1"/>
  <c r="Q41" i="16" s="1"/>
  <c r="F23" i="16"/>
  <c r="G23" i="16"/>
  <c r="H23" i="16"/>
  <c r="I23" i="16"/>
  <c r="I24" i="16" s="1"/>
  <c r="J23" i="16"/>
  <c r="J24" i="16" s="1"/>
  <c r="K23" i="16"/>
  <c r="L23" i="16"/>
  <c r="M23" i="16"/>
  <c r="N23" i="16"/>
  <c r="O23" i="16"/>
  <c r="P23" i="16"/>
  <c r="Q23" i="16"/>
  <c r="Q24" i="16" s="1"/>
  <c r="R23" i="16"/>
  <c r="S23" i="16"/>
  <c r="T23" i="16"/>
  <c r="T24" i="16" s="1"/>
  <c r="F20" i="16"/>
  <c r="G20" i="16"/>
  <c r="H20" i="16"/>
  <c r="I20" i="16"/>
  <c r="J20" i="16"/>
  <c r="K20" i="16"/>
  <c r="L20" i="16"/>
  <c r="M20" i="16"/>
  <c r="N20" i="16"/>
  <c r="O20" i="16"/>
  <c r="O21" i="16" s="1"/>
  <c r="P20" i="16"/>
  <c r="P21" i="16" s="1"/>
  <c r="Q20" i="16"/>
  <c r="R20" i="16"/>
  <c r="S20" i="16"/>
  <c r="T20" i="16"/>
  <c r="Q16" i="16"/>
  <c r="Q29" i="16" s="1"/>
  <c r="Q35" i="16" s="1"/>
  <c r="R16" i="16"/>
  <c r="R29" i="16" s="1"/>
  <c r="R35" i="16" s="1"/>
  <c r="S16" i="16"/>
  <c r="S29" i="16" s="1"/>
  <c r="S35" i="16" s="1"/>
  <c r="T16" i="16"/>
  <c r="T29" i="16" s="1"/>
  <c r="T35" i="16" s="1"/>
  <c r="E9" i="16"/>
  <c r="E10" i="16" s="1"/>
  <c r="F9" i="16"/>
  <c r="F10" i="16" s="1"/>
  <c r="G9" i="16"/>
  <c r="G10" i="16" s="1"/>
  <c r="H9" i="16"/>
  <c r="H10" i="16" s="1"/>
  <c r="I22" i="16" s="1"/>
  <c r="I9" i="16"/>
  <c r="I10" i="16" s="1"/>
  <c r="J22" i="16" s="1"/>
  <c r="J9" i="16"/>
  <c r="J10" i="16" s="1"/>
  <c r="K22" i="16" s="1"/>
  <c r="K9" i="16"/>
  <c r="L21" i="16" s="1"/>
  <c r="L9" i="16"/>
  <c r="L10" i="16" s="1"/>
  <c r="M25" i="16" s="1"/>
  <c r="M9" i="16"/>
  <c r="M10" i="16" s="1"/>
  <c r="N9" i="16"/>
  <c r="N10" i="16" s="1"/>
  <c r="O25" i="16" s="1"/>
  <c r="O9" i="16"/>
  <c r="P24" i="16" s="1"/>
  <c r="P9" i="16"/>
  <c r="P10" i="16" s="1"/>
  <c r="Q9" i="16"/>
  <c r="Q10" i="16" s="1"/>
  <c r="R9" i="16"/>
  <c r="S9" i="16"/>
  <c r="T9" i="16"/>
  <c r="F39" i="15"/>
  <c r="G39" i="15"/>
  <c r="H39" i="15"/>
  <c r="I39" i="15"/>
  <c r="J39" i="15"/>
  <c r="K39" i="15"/>
  <c r="L39" i="15"/>
  <c r="M39" i="15"/>
  <c r="N39" i="15"/>
  <c r="O39" i="15"/>
  <c r="P39" i="15"/>
  <c r="Q39" i="15"/>
  <c r="R39" i="15"/>
  <c r="S39" i="15"/>
  <c r="T39" i="15"/>
  <c r="F38" i="15"/>
  <c r="G38" i="15"/>
  <c r="H38" i="15"/>
  <c r="I38" i="15"/>
  <c r="J38" i="15"/>
  <c r="K38" i="15"/>
  <c r="L38" i="15"/>
  <c r="M38" i="15"/>
  <c r="N38" i="15"/>
  <c r="O38" i="15"/>
  <c r="P38" i="15"/>
  <c r="Q38" i="15"/>
  <c r="R38" i="15"/>
  <c r="S38" i="15"/>
  <c r="T38" i="15"/>
  <c r="Q37" i="15"/>
  <c r="Q41" i="15" s="1"/>
  <c r="J36" i="15"/>
  <c r="J40" i="15" s="1"/>
  <c r="K36" i="15"/>
  <c r="K40" i="15" s="1"/>
  <c r="I31" i="15"/>
  <c r="I37" i="15" s="1"/>
  <c r="I41" i="15" s="1"/>
  <c r="F30" i="15"/>
  <c r="F36" i="15" s="1"/>
  <c r="F40" i="15" s="1"/>
  <c r="G30" i="15"/>
  <c r="G36" i="15" s="1"/>
  <c r="G40" i="15" s="1"/>
  <c r="H30" i="15"/>
  <c r="H31" i="15" s="1"/>
  <c r="H37" i="15" s="1"/>
  <c r="H41" i="15" s="1"/>
  <c r="I30" i="15"/>
  <c r="I36" i="15" s="1"/>
  <c r="I40" i="15" s="1"/>
  <c r="J30" i="15"/>
  <c r="J31" i="15" s="1"/>
  <c r="J37" i="15" s="1"/>
  <c r="J41" i="15" s="1"/>
  <c r="K30" i="15"/>
  <c r="K31" i="15" s="1"/>
  <c r="K37" i="15" s="1"/>
  <c r="K41" i="15" s="1"/>
  <c r="L30" i="15"/>
  <c r="L36" i="15" s="1"/>
  <c r="L40" i="15" s="1"/>
  <c r="M30" i="15"/>
  <c r="M36" i="15" s="1"/>
  <c r="M40" i="15" s="1"/>
  <c r="N30" i="15"/>
  <c r="N36" i="15" s="1"/>
  <c r="N40" i="15" s="1"/>
  <c r="O30" i="15"/>
  <c r="O31" i="15" s="1"/>
  <c r="O37" i="15" s="1"/>
  <c r="O41" i="15" s="1"/>
  <c r="P30" i="15"/>
  <c r="P31" i="15" s="1"/>
  <c r="P37" i="15" s="1"/>
  <c r="P41" i="15" s="1"/>
  <c r="Q30" i="15"/>
  <c r="Q31" i="15" s="1"/>
  <c r="F23" i="15"/>
  <c r="G23" i="15"/>
  <c r="G24" i="15" s="1"/>
  <c r="H23" i="15"/>
  <c r="I23" i="15"/>
  <c r="J23" i="15"/>
  <c r="K23" i="15"/>
  <c r="L23" i="15"/>
  <c r="M23" i="15"/>
  <c r="N23" i="15"/>
  <c r="O23" i="15"/>
  <c r="P23" i="15"/>
  <c r="Q23" i="15"/>
  <c r="R23" i="15"/>
  <c r="R24" i="15" s="1"/>
  <c r="S23" i="15"/>
  <c r="S24" i="15" s="1"/>
  <c r="T23" i="15"/>
  <c r="T24" i="15" s="1"/>
  <c r="I22" i="15"/>
  <c r="K22" i="15"/>
  <c r="F20" i="15"/>
  <c r="G20" i="15"/>
  <c r="G22" i="15" s="1"/>
  <c r="H20" i="15"/>
  <c r="I20" i="15"/>
  <c r="J20" i="15"/>
  <c r="K20" i="15"/>
  <c r="L20" i="15"/>
  <c r="M20" i="15"/>
  <c r="M21" i="15" s="1"/>
  <c r="N20" i="15"/>
  <c r="N21" i="15" s="1"/>
  <c r="O20" i="15"/>
  <c r="O21" i="15" s="1"/>
  <c r="P20" i="15"/>
  <c r="Q20" i="15"/>
  <c r="R20" i="15"/>
  <c r="R21" i="15" s="1"/>
  <c r="S20" i="15"/>
  <c r="T20" i="15"/>
  <c r="Q16" i="15"/>
  <c r="Q29" i="15" s="1"/>
  <c r="Q35" i="15" s="1"/>
  <c r="R16" i="15"/>
  <c r="R29" i="15" s="1"/>
  <c r="R35" i="15" s="1"/>
  <c r="S16" i="15"/>
  <c r="S29" i="15" s="1"/>
  <c r="S35" i="15" s="1"/>
  <c r="T16" i="15"/>
  <c r="T29" i="15" s="1"/>
  <c r="T35" i="15" s="1"/>
  <c r="Q10" i="15"/>
  <c r="E9" i="15"/>
  <c r="E10" i="15" s="1"/>
  <c r="F22" i="15" s="1"/>
  <c r="F9" i="15"/>
  <c r="F10" i="15" s="1"/>
  <c r="G9" i="15"/>
  <c r="G10" i="15" s="1"/>
  <c r="H22" i="15" s="1"/>
  <c r="H9" i="15"/>
  <c r="H10" i="15" s="1"/>
  <c r="I9" i="15"/>
  <c r="I10" i="15" s="1"/>
  <c r="J9" i="15"/>
  <c r="J10" i="15" s="1"/>
  <c r="K25" i="15" s="1"/>
  <c r="K9" i="15"/>
  <c r="K10" i="15" s="1"/>
  <c r="L25" i="15" s="1"/>
  <c r="L9" i="15"/>
  <c r="L10" i="15" s="1"/>
  <c r="M9" i="15"/>
  <c r="M10" i="15" s="1"/>
  <c r="N9" i="15"/>
  <c r="N10" i="15" s="1"/>
  <c r="O9" i="15"/>
  <c r="P24" i="15" s="1"/>
  <c r="P9" i="15"/>
  <c r="Q24" i="15" s="1"/>
  <c r="Q9" i="15"/>
  <c r="R9" i="15"/>
  <c r="S9" i="15"/>
  <c r="T9" i="15"/>
  <c r="F39" i="13"/>
  <c r="G39" i="13"/>
  <c r="H39" i="13"/>
  <c r="I39" i="13"/>
  <c r="J39" i="13"/>
  <c r="K39" i="13"/>
  <c r="L39" i="13"/>
  <c r="M39" i="13"/>
  <c r="N39" i="13"/>
  <c r="O39" i="13"/>
  <c r="P39" i="13"/>
  <c r="Q39" i="13"/>
  <c r="R39" i="13"/>
  <c r="S39" i="13"/>
  <c r="T39" i="13"/>
  <c r="F38" i="13"/>
  <c r="G38" i="13"/>
  <c r="H38" i="13"/>
  <c r="I38" i="13"/>
  <c r="J38" i="13"/>
  <c r="K38" i="13"/>
  <c r="L38" i="13"/>
  <c r="M38" i="13"/>
  <c r="N38" i="13"/>
  <c r="O38" i="13"/>
  <c r="P38" i="13"/>
  <c r="Q38" i="13"/>
  <c r="R38" i="13"/>
  <c r="S38" i="13"/>
  <c r="T38" i="13"/>
  <c r="F36" i="13"/>
  <c r="F40" i="13" s="1"/>
  <c r="M36" i="13"/>
  <c r="M40" i="13" s="1"/>
  <c r="N36" i="13"/>
  <c r="N40" i="13" s="1"/>
  <c r="M31" i="13"/>
  <c r="M37" i="13" s="1"/>
  <c r="M41" i="13" s="1"/>
  <c r="N31" i="13"/>
  <c r="N37" i="13" s="1"/>
  <c r="N41" i="13" s="1"/>
  <c r="F30" i="13"/>
  <c r="F31" i="13" s="1"/>
  <c r="F37" i="13" s="1"/>
  <c r="F41" i="13" s="1"/>
  <c r="G30" i="13"/>
  <c r="G31" i="13" s="1"/>
  <c r="G37" i="13" s="1"/>
  <c r="G41" i="13" s="1"/>
  <c r="H30" i="13"/>
  <c r="H36" i="13" s="1"/>
  <c r="H40" i="13" s="1"/>
  <c r="I30" i="13"/>
  <c r="I36" i="13" s="1"/>
  <c r="I40" i="13" s="1"/>
  <c r="J30" i="13"/>
  <c r="J36" i="13" s="1"/>
  <c r="J40" i="13" s="1"/>
  <c r="K30" i="13"/>
  <c r="K36" i="13" s="1"/>
  <c r="K40" i="13" s="1"/>
  <c r="L30" i="13"/>
  <c r="L36" i="13" s="1"/>
  <c r="L40" i="13" s="1"/>
  <c r="M30" i="13"/>
  <c r="N30" i="13"/>
  <c r="O30" i="13"/>
  <c r="O36" i="13" s="1"/>
  <c r="O40" i="13" s="1"/>
  <c r="P30" i="13"/>
  <c r="P36" i="13" s="1"/>
  <c r="P40" i="13" s="1"/>
  <c r="Q30" i="13"/>
  <c r="Q36" i="13" s="1"/>
  <c r="Q40" i="13" s="1"/>
  <c r="Q29" i="13"/>
  <c r="Q35" i="13" s="1"/>
  <c r="G24" i="13"/>
  <c r="F23" i="13"/>
  <c r="F24" i="13" s="1"/>
  <c r="G23" i="13"/>
  <c r="H23" i="13"/>
  <c r="I23" i="13"/>
  <c r="J23" i="13"/>
  <c r="K23" i="13"/>
  <c r="L23" i="13"/>
  <c r="M23" i="13"/>
  <c r="N23" i="13"/>
  <c r="O23" i="13"/>
  <c r="P23" i="13"/>
  <c r="Q23" i="13"/>
  <c r="R23" i="13"/>
  <c r="S23" i="13"/>
  <c r="T23" i="13"/>
  <c r="T25" i="13" s="1"/>
  <c r="O21" i="13"/>
  <c r="P21" i="13"/>
  <c r="F20" i="13"/>
  <c r="G20" i="13"/>
  <c r="H20" i="13"/>
  <c r="I20" i="13"/>
  <c r="J20" i="13"/>
  <c r="K20" i="13"/>
  <c r="L20" i="13"/>
  <c r="M20" i="13"/>
  <c r="N20" i="13"/>
  <c r="O20" i="13"/>
  <c r="P20" i="13"/>
  <c r="Q20" i="13"/>
  <c r="Q21" i="13" s="1"/>
  <c r="R20" i="13"/>
  <c r="S20" i="13"/>
  <c r="T20" i="13"/>
  <c r="Q16" i="13"/>
  <c r="R16" i="13"/>
  <c r="R29" i="13" s="1"/>
  <c r="R35" i="13" s="1"/>
  <c r="S16" i="13"/>
  <c r="S29" i="13" s="1"/>
  <c r="S35" i="13" s="1"/>
  <c r="T16" i="13"/>
  <c r="T29" i="13" s="1"/>
  <c r="T35" i="13" s="1"/>
  <c r="S10" i="13"/>
  <c r="N10" i="13"/>
  <c r="E9" i="13"/>
  <c r="E10" i="13" s="1"/>
  <c r="F22" i="13" s="1"/>
  <c r="F9" i="13"/>
  <c r="F10" i="13" s="1"/>
  <c r="G22" i="13" s="1"/>
  <c r="G9" i="13"/>
  <c r="G10" i="13" s="1"/>
  <c r="H22" i="13" s="1"/>
  <c r="H9" i="13"/>
  <c r="H10" i="13" s="1"/>
  <c r="I22" i="13" s="1"/>
  <c r="I9" i="13"/>
  <c r="I10" i="13" s="1"/>
  <c r="J9" i="13"/>
  <c r="J10" i="13" s="1"/>
  <c r="K9" i="13"/>
  <c r="K10" i="13" s="1"/>
  <c r="L9" i="13"/>
  <c r="L10" i="13" s="1"/>
  <c r="M9" i="13"/>
  <c r="N21" i="13" s="1"/>
  <c r="N9" i="13"/>
  <c r="O9" i="13"/>
  <c r="O10" i="13" s="1"/>
  <c r="P9" i="13"/>
  <c r="P10" i="13" s="1"/>
  <c r="Q9" i="13"/>
  <c r="Q10" i="13" s="1"/>
  <c r="R9" i="13"/>
  <c r="S9" i="13"/>
  <c r="T24" i="13" s="1"/>
  <c r="T9" i="13"/>
  <c r="F39" i="10"/>
  <c r="G39" i="10"/>
  <c r="H39" i="10"/>
  <c r="I39" i="10"/>
  <c r="J39" i="10"/>
  <c r="K39" i="10"/>
  <c r="L39" i="10"/>
  <c r="M39" i="10"/>
  <c r="N39" i="10"/>
  <c r="O39" i="10"/>
  <c r="P39" i="10"/>
  <c r="Q39" i="10"/>
  <c r="R39" i="10"/>
  <c r="S39" i="10"/>
  <c r="T39" i="10"/>
  <c r="F38" i="10"/>
  <c r="G38" i="10"/>
  <c r="H38" i="10"/>
  <c r="I38" i="10"/>
  <c r="J38" i="10"/>
  <c r="K38" i="10"/>
  <c r="L38" i="10"/>
  <c r="M38" i="10"/>
  <c r="N38" i="10"/>
  <c r="O38" i="10"/>
  <c r="P38" i="10"/>
  <c r="Q38" i="10"/>
  <c r="R38" i="10"/>
  <c r="S38" i="10"/>
  <c r="T38" i="10"/>
  <c r="K37" i="10"/>
  <c r="K41" i="10" s="1"/>
  <c r="L37" i="10"/>
  <c r="L41" i="10" s="1"/>
  <c r="R35" i="10"/>
  <c r="S35" i="10"/>
  <c r="G31" i="10"/>
  <c r="G37" i="10" s="1"/>
  <c r="G41" i="10" s="1"/>
  <c r="Q31" i="10"/>
  <c r="Q37" i="10" s="1"/>
  <c r="Q41" i="10" s="1"/>
  <c r="F30" i="10"/>
  <c r="F36" i="10" s="1"/>
  <c r="F40" i="10" s="1"/>
  <c r="G30" i="10"/>
  <c r="G36" i="10" s="1"/>
  <c r="G40" i="10" s="1"/>
  <c r="H30" i="10"/>
  <c r="H36" i="10" s="1"/>
  <c r="H40" i="10" s="1"/>
  <c r="I30" i="10"/>
  <c r="I36" i="10" s="1"/>
  <c r="I40" i="10" s="1"/>
  <c r="J30" i="10"/>
  <c r="J36" i="10" s="1"/>
  <c r="J40" i="10" s="1"/>
  <c r="K30" i="10"/>
  <c r="K31" i="10" s="1"/>
  <c r="L30" i="10"/>
  <c r="L31" i="10" s="1"/>
  <c r="M30" i="10"/>
  <c r="M31" i="10" s="1"/>
  <c r="M37" i="10" s="1"/>
  <c r="M41" i="10" s="1"/>
  <c r="N30" i="10"/>
  <c r="N31" i="10" s="1"/>
  <c r="N37" i="10" s="1"/>
  <c r="N41" i="10" s="1"/>
  <c r="O30" i="10"/>
  <c r="O31" i="10" s="1"/>
  <c r="O37" i="10" s="1"/>
  <c r="O41" i="10" s="1"/>
  <c r="P30" i="10"/>
  <c r="P31" i="10" s="1"/>
  <c r="P37" i="10" s="1"/>
  <c r="P41" i="10" s="1"/>
  <c r="Q30" i="10"/>
  <c r="Q36" i="10" s="1"/>
  <c r="Q40" i="10" s="1"/>
  <c r="K24" i="10"/>
  <c r="L24" i="10"/>
  <c r="F23" i="10"/>
  <c r="G23" i="10"/>
  <c r="H23" i="10"/>
  <c r="I23" i="10"/>
  <c r="I24" i="10" s="1"/>
  <c r="J23" i="10"/>
  <c r="J24" i="10" s="1"/>
  <c r="K23" i="10"/>
  <c r="K25" i="10" s="1"/>
  <c r="L23" i="10"/>
  <c r="L25" i="10" s="1"/>
  <c r="M23" i="10"/>
  <c r="N23" i="10"/>
  <c r="O23" i="10"/>
  <c r="P23" i="10"/>
  <c r="P24" i="10" s="1"/>
  <c r="Q23" i="10"/>
  <c r="Q24" i="10" s="1"/>
  <c r="R23" i="10"/>
  <c r="R24" i="10" s="1"/>
  <c r="S23" i="10"/>
  <c r="T23" i="10"/>
  <c r="F20" i="10"/>
  <c r="G20" i="10"/>
  <c r="H20" i="10"/>
  <c r="I20" i="10"/>
  <c r="J20" i="10"/>
  <c r="J22" i="10" s="1"/>
  <c r="K20" i="10"/>
  <c r="L20" i="10"/>
  <c r="M20" i="10"/>
  <c r="N20" i="10"/>
  <c r="O20" i="10"/>
  <c r="O21" i="10" s="1"/>
  <c r="P20" i="10"/>
  <c r="Q20" i="10"/>
  <c r="R20" i="10"/>
  <c r="S20" i="10"/>
  <c r="T20" i="10"/>
  <c r="Q16" i="10"/>
  <c r="Q29" i="10" s="1"/>
  <c r="Q35" i="10" s="1"/>
  <c r="R16" i="10"/>
  <c r="R29" i="10" s="1"/>
  <c r="S16" i="10"/>
  <c r="S29" i="10" s="1"/>
  <c r="T16" i="10"/>
  <c r="T29" i="10" s="1"/>
  <c r="T35" i="10" s="1"/>
  <c r="S10" i="10"/>
  <c r="P10" i="10"/>
  <c r="E9" i="10"/>
  <c r="E10" i="10" s="1"/>
  <c r="F22" i="10" s="1"/>
  <c r="F9" i="10"/>
  <c r="F10" i="10" s="1"/>
  <c r="G22" i="10" s="1"/>
  <c r="G9" i="10"/>
  <c r="G10" i="10" s="1"/>
  <c r="H9" i="10"/>
  <c r="I9" i="10"/>
  <c r="I10" i="10" s="1"/>
  <c r="J9" i="10"/>
  <c r="J10" i="10" s="1"/>
  <c r="K9" i="10"/>
  <c r="K10" i="10" s="1"/>
  <c r="L9" i="10"/>
  <c r="L10" i="10" s="1"/>
  <c r="M25" i="10" s="1"/>
  <c r="M9" i="10"/>
  <c r="M10" i="10" s="1"/>
  <c r="N25" i="10" s="1"/>
  <c r="N9" i="10"/>
  <c r="N10" i="10" s="1"/>
  <c r="O25" i="10" s="1"/>
  <c r="O9" i="10"/>
  <c r="O10" i="10" s="1"/>
  <c r="P25" i="10" s="1"/>
  <c r="P9" i="10"/>
  <c r="Q9" i="10"/>
  <c r="Q10" i="10" s="1"/>
  <c r="R9" i="10"/>
  <c r="S9" i="10"/>
  <c r="T21" i="10" s="1"/>
  <c r="T9" i="10"/>
  <c r="F39" i="12"/>
  <c r="G39" i="12"/>
  <c r="H39" i="12"/>
  <c r="I39" i="12"/>
  <c r="J39" i="12"/>
  <c r="K39" i="12"/>
  <c r="L39" i="12"/>
  <c r="M39" i="12"/>
  <c r="N39" i="12"/>
  <c r="O39" i="12"/>
  <c r="P39" i="12"/>
  <c r="Q39" i="12"/>
  <c r="R39" i="12"/>
  <c r="S39" i="12"/>
  <c r="T39" i="12"/>
  <c r="F38" i="12"/>
  <c r="G38" i="12"/>
  <c r="H38" i="12"/>
  <c r="I38" i="12"/>
  <c r="J38" i="12"/>
  <c r="K38" i="12"/>
  <c r="L38" i="12"/>
  <c r="M38" i="12"/>
  <c r="N38" i="12"/>
  <c r="O38" i="12"/>
  <c r="P38" i="12"/>
  <c r="Q38" i="12"/>
  <c r="R38" i="12"/>
  <c r="S38" i="12"/>
  <c r="T38" i="12"/>
  <c r="G36" i="12"/>
  <c r="G40" i="12" s="1"/>
  <c r="H36" i="12"/>
  <c r="H40" i="12" s="1"/>
  <c r="O36" i="12"/>
  <c r="O40" i="12" s="1"/>
  <c r="P36" i="12"/>
  <c r="P40" i="12" s="1"/>
  <c r="R24" i="12"/>
  <c r="Q31" i="12"/>
  <c r="Q37" i="12" s="1"/>
  <c r="Q41" i="12" s="1"/>
  <c r="F30" i="12"/>
  <c r="F31" i="12" s="1"/>
  <c r="F37" i="12" s="1"/>
  <c r="F41" i="12" s="1"/>
  <c r="G30" i="12"/>
  <c r="G31" i="12" s="1"/>
  <c r="G37" i="12" s="1"/>
  <c r="G41" i="12" s="1"/>
  <c r="H30" i="12"/>
  <c r="H31" i="12" s="1"/>
  <c r="H37" i="12" s="1"/>
  <c r="H41" i="12" s="1"/>
  <c r="I30" i="12"/>
  <c r="I31" i="12" s="1"/>
  <c r="I37" i="12" s="1"/>
  <c r="I41" i="12" s="1"/>
  <c r="J30" i="12"/>
  <c r="J31" i="12" s="1"/>
  <c r="J37" i="12" s="1"/>
  <c r="J41" i="12" s="1"/>
  <c r="K30" i="12"/>
  <c r="K31" i="12" s="1"/>
  <c r="K37" i="12" s="1"/>
  <c r="K41" i="12" s="1"/>
  <c r="L30" i="12"/>
  <c r="L31" i="12" s="1"/>
  <c r="L37" i="12" s="1"/>
  <c r="L41" i="12" s="1"/>
  <c r="M30" i="12"/>
  <c r="M31" i="12" s="1"/>
  <c r="M37" i="12" s="1"/>
  <c r="M41" i="12" s="1"/>
  <c r="N30" i="12"/>
  <c r="N31" i="12" s="1"/>
  <c r="N37" i="12" s="1"/>
  <c r="N41" i="12" s="1"/>
  <c r="O30" i="12"/>
  <c r="O31" i="12" s="1"/>
  <c r="O37" i="12" s="1"/>
  <c r="O41" i="12" s="1"/>
  <c r="P30" i="12"/>
  <c r="P31" i="12" s="1"/>
  <c r="P37" i="12" s="1"/>
  <c r="P41" i="12" s="1"/>
  <c r="Q30" i="12"/>
  <c r="Q36" i="12" s="1"/>
  <c r="Q40" i="12" s="1"/>
  <c r="T29" i="12"/>
  <c r="T35" i="12" s="1"/>
  <c r="T25" i="12"/>
  <c r="F23" i="12"/>
  <c r="F24" i="12" s="1"/>
  <c r="G23" i="12"/>
  <c r="H23" i="12"/>
  <c r="I23" i="12"/>
  <c r="J23" i="12"/>
  <c r="K23" i="12"/>
  <c r="L23" i="12"/>
  <c r="M23" i="12"/>
  <c r="N23" i="12"/>
  <c r="N24" i="12" s="1"/>
  <c r="O23" i="12"/>
  <c r="P23" i="12"/>
  <c r="Q23" i="12"/>
  <c r="R23" i="12"/>
  <c r="S23" i="12"/>
  <c r="T23" i="12"/>
  <c r="F20" i="12"/>
  <c r="G20" i="12"/>
  <c r="H20" i="12"/>
  <c r="I20" i="12"/>
  <c r="J20" i="12"/>
  <c r="K20" i="12"/>
  <c r="L20" i="12"/>
  <c r="M20" i="12"/>
  <c r="N20" i="12"/>
  <c r="N21" i="12" s="1"/>
  <c r="O20" i="12"/>
  <c r="P20" i="12"/>
  <c r="Q20" i="12"/>
  <c r="R20" i="12"/>
  <c r="S20" i="12"/>
  <c r="T20" i="12"/>
  <c r="Q16" i="12"/>
  <c r="Q29" i="12" s="1"/>
  <c r="Q35" i="12" s="1"/>
  <c r="R16" i="12"/>
  <c r="R29" i="12" s="1"/>
  <c r="R35" i="12" s="1"/>
  <c r="S16" i="12"/>
  <c r="S29" i="12" s="1"/>
  <c r="S35" i="12" s="1"/>
  <c r="T16" i="12"/>
  <c r="R10" i="12"/>
  <c r="S10" i="12"/>
  <c r="S11" i="12" s="1"/>
  <c r="O10" i="12"/>
  <c r="E9" i="12"/>
  <c r="E10" i="12" s="1"/>
  <c r="F9" i="12"/>
  <c r="F10" i="12" s="1"/>
  <c r="G9" i="12"/>
  <c r="G10" i="12" s="1"/>
  <c r="H9" i="12"/>
  <c r="H10" i="12" s="1"/>
  <c r="I22" i="12" s="1"/>
  <c r="I9" i="12"/>
  <c r="J24" i="12" s="1"/>
  <c r="J9" i="12"/>
  <c r="K24" i="12" s="1"/>
  <c r="K9" i="12"/>
  <c r="L9" i="12"/>
  <c r="M9" i="12"/>
  <c r="M10" i="12" s="1"/>
  <c r="N9" i="12"/>
  <c r="N10" i="12" s="1"/>
  <c r="O9" i="12"/>
  <c r="P9" i="12"/>
  <c r="P10" i="12" s="1"/>
  <c r="Q9" i="12"/>
  <c r="Q10" i="12" s="1"/>
  <c r="R9" i="12"/>
  <c r="S9" i="12"/>
  <c r="T9" i="12"/>
  <c r="F39" i="11"/>
  <c r="G39" i="11"/>
  <c r="H39" i="11"/>
  <c r="I39" i="11"/>
  <c r="J39" i="11"/>
  <c r="K39" i="11"/>
  <c r="L39" i="11"/>
  <c r="M39" i="11"/>
  <c r="N39" i="11"/>
  <c r="O39" i="11"/>
  <c r="P39" i="11"/>
  <c r="Q39" i="11"/>
  <c r="R39" i="11"/>
  <c r="S39" i="11"/>
  <c r="T39" i="11"/>
  <c r="F38" i="11"/>
  <c r="G38" i="11"/>
  <c r="H38" i="11"/>
  <c r="I38" i="11"/>
  <c r="J38" i="11"/>
  <c r="K38" i="11"/>
  <c r="L38" i="11"/>
  <c r="M38" i="11"/>
  <c r="N38" i="11"/>
  <c r="O38" i="11"/>
  <c r="P38" i="11"/>
  <c r="Q38" i="11"/>
  <c r="R38" i="11"/>
  <c r="S38" i="11"/>
  <c r="T38" i="11"/>
  <c r="H37" i="11"/>
  <c r="H41" i="11" s="1"/>
  <c r="I37" i="11"/>
  <c r="I41" i="11" s="1"/>
  <c r="N31" i="11"/>
  <c r="N37" i="11" s="1"/>
  <c r="N41" i="11" s="1"/>
  <c r="O31" i="11"/>
  <c r="O37" i="11" s="1"/>
  <c r="O41" i="11" s="1"/>
  <c r="F30" i="11"/>
  <c r="F31" i="11" s="1"/>
  <c r="F37" i="11" s="1"/>
  <c r="F41" i="11" s="1"/>
  <c r="G30" i="11"/>
  <c r="G31" i="11" s="1"/>
  <c r="G37" i="11" s="1"/>
  <c r="G41" i="11" s="1"/>
  <c r="H30" i="11"/>
  <c r="H31" i="11" s="1"/>
  <c r="I30" i="11"/>
  <c r="I31" i="11" s="1"/>
  <c r="J30" i="11"/>
  <c r="J31" i="11" s="1"/>
  <c r="J37" i="11" s="1"/>
  <c r="J41" i="11" s="1"/>
  <c r="K30" i="11"/>
  <c r="K31" i="11" s="1"/>
  <c r="K37" i="11" s="1"/>
  <c r="K41" i="11" s="1"/>
  <c r="L30" i="11"/>
  <c r="L36" i="11" s="1"/>
  <c r="L40" i="11" s="1"/>
  <c r="M30" i="11"/>
  <c r="M36" i="11" s="1"/>
  <c r="M40" i="11" s="1"/>
  <c r="N30" i="11"/>
  <c r="N36" i="11" s="1"/>
  <c r="N40" i="11" s="1"/>
  <c r="O30" i="11"/>
  <c r="O36" i="11" s="1"/>
  <c r="O40" i="11" s="1"/>
  <c r="P30" i="11"/>
  <c r="P31" i="11" s="1"/>
  <c r="P37" i="11" s="1"/>
  <c r="P41" i="11" s="1"/>
  <c r="Q30" i="11"/>
  <c r="Q31" i="11" s="1"/>
  <c r="Q37" i="11" s="1"/>
  <c r="Q41" i="11" s="1"/>
  <c r="Q29" i="11"/>
  <c r="Q35" i="11" s="1"/>
  <c r="R29" i="11"/>
  <c r="R35" i="11" s="1"/>
  <c r="F23" i="11"/>
  <c r="G23" i="11"/>
  <c r="H23" i="11"/>
  <c r="I23" i="11"/>
  <c r="J23" i="11"/>
  <c r="K23" i="11"/>
  <c r="L23" i="11"/>
  <c r="M23" i="11"/>
  <c r="N23" i="11"/>
  <c r="O23" i="11"/>
  <c r="P23" i="11"/>
  <c r="Q23" i="11"/>
  <c r="R23" i="11"/>
  <c r="S23" i="11"/>
  <c r="T23" i="11"/>
  <c r="F20" i="11"/>
  <c r="G20" i="11"/>
  <c r="H20" i="11"/>
  <c r="I20" i="11"/>
  <c r="J20" i="11"/>
  <c r="K20" i="11"/>
  <c r="L20" i="11"/>
  <c r="M20" i="11"/>
  <c r="N20" i="11"/>
  <c r="O20" i="11"/>
  <c r="P20" i="11"/>
  <c r="Q20" i="11"/>
  <c r="R20" i="11"/>
  <c r="S20" i="11"/>
  <c r="T20" i="11"/>
  <c r="Q16" i="11"/>
  <c r="R16" i="11"/>
  <c r="S16" i="11"/>
  <c r="S29" i="11" s="1"/>
  <c r="S35" i="11" s="1"/>
  <c r="T16" i="11"/>
  <c r="T29" i="11" s="1"/>
  <c r="T35" i="11" s="1"/>
  <c r="R10" i="8"/>
  <c r="K36" i="11" l="1"/>
  <c r="K40" i="11" s="1"/>
  <c r="S21" i="12"/>
  <c r="N25" i="13"/>
  <c r="M31" i="11"/>
  <c r="M37" i="11" s="1"/>
  <c r="M41" i="11" s="1"/>
  <c r="Q36" i="11"/>
  <c r="Q40" i="11" s="1"/>
  <c r="I36" i="11"/>
  <c r="I40" i="11" s="1"/>
  <c r="Q21" i="12"/>
  <c r="Q24" i="12"/>
  <c r="N36" i="12"/>
  <c r="N40" i="12" s="1"/>
  <c r="F36" i="12"/>
  <c r="F40" i="12" s="1"/>
  <c r="H24" i="10"/>
  <c r="J31" i="10"/>
  <c r="J37" i="10" s="1"/>
  <c r="J41" i="10" s="1"/>
  <c r="L36" i="10"/>
  <c r="L40" i="10" s="1"/>
  <c r="M10" i="13"/>
  <c r="N22" i="13" s="1"/>
  <c r="J21" i="13"/>
  <c r="L31" i="13"/>
  <c r="L37" i="13" s="1"/>
  <c r="L41" i="13" s="1"/>
  <c r="M25" i="15"/>
  <c r="G31" i="15"/>
  <c r="G37" i="15" s="1"/>
  <c r="G41" i="15" s="1"/>
  <c r="Q36" i="15"/>
  <c r="Q40" i="15" s="1"/>
  <c r="H25" i="16"/>
  <c r="Q36" i="16"/>
  <c r="Q40" i="16" s="1"/>
  <c r="I36" i="16"/>
  <c r="I40" i="16" s="1"/>
  <c r="M36" i="10"/>
  <c r="M40" i="10" s="1"/>
  <c r="F25" i="15"/>
  <c r="L31" i="11"/>
  <c r="L37" i="11" s="1"/>
  <c r="L41" i="11" s="1"/>
  <c r="P36" i="11"/>
  <c r="P40" i="11" s="1"/>
  <c r="H36" i="11"/>
  <c r="H40" i="11" s="1"/>
  <c r="P21" i="12"/>
  <c r="P24" i="12"/>
  <c r="M36" i="12"/>
  <c r="M40" i="12" s="1"/>
  <c r="Q25" i="10"/>
  <c r="N22" i="10"/>
  <c r="O24" i="10"/>
  <c r="I31" i="10"/>
  <c r="I37" i="10" s="1"/>
  <c r="I41" i="10" s="1"/>
  <c r="K36" i="10"/>
  <c r="K40" i="10" s="1"/>
  <c r="K24" i="13"/>
  <c r="K31" i="13"/>
  <c r="K37" i="13" s="1"/>
  <c r="K41" i="13" s="1"/>
  <c r="N31" i="15"/>
  <c r="N37" i="15" s="1"/>
  <c r="N41" i="15" s="1"/>
  <c r="F31" i="15"/>
  <c r="F37" i="15" s="1"/>
  <c r="F41" i="15" s="1"/>
  <c r="P36" i="15"/>
  <c r="P40" i="15" s="1"/>
  <c r="H36" i="15"/>
  <c r="H40" i="15" s="1"/>
  <c r="Q21" i="16"/>
  <c r="G25" i="16"/>
  <c r="P36" i="16"/>
  <c r="P40" i="16" s="1"/>
  <c r="H36" i="16"/>
  <c r="H40" i="16" s="1"/>
  <c r="N36" i="10"/>
  <c r="N40" i="10" s="1"/>
  <c r="J36" i="11"/>
  <c r="J40" i="11" s="1"/>
  <c r="M24" i="13"/>
  <c r="G36" i="11"/>
  <c r="G40" i="11" s="1"/>
  <c r="O24" i="12"/>
  <c r="L36" i="12"/>
  <c r="L40" i="12" s="1"/>
  <c r="M22" i="10"/>
  <c r="N24" i="10"/>
  <c r="H31" i="10"/>
  <c r="H37" i="10" s="1"/>
  <c r="H41" i="10" s="1"/>
  <c r="R24" i="13"/>
  <c r="J24" i="13"/>
  <c r="M25" i="13"/>
  <c r="J31" i="13"/>
  <c r="J37" i="13" s="1"/>
  <c r="J41" i="13" s="1"/>
  <c r="J22" i="15"/>
  <c r="M31" i="15"/>
  <c r="M37" i="15" s="1"/>
  <c r="M41" i="15" s="1"/>
  <c r="O36" i="15"/>
  <c r="O40" i="15" s="1"/>
  <c r="H22" i="16"/>
  <c r="T21" i="16"/>
  <c r="F25" i="16"/>
  <c r="O36" i="16"/>
  <c r="O40" i="16" s="1"/>
  <c r="R21" i="12"/>
  <c r="R17" i="12" s="1"/>
  <c r="F36" i="11"/>
  <c r="F40" i="11" s="1"/>
  <c r="K36" i="12"/>
  <c r="K40" i="12" s="1"/>
  <c r="T22" i="10"/>
  <c r="L21" i="10"/>
  <c r="M24" i="10"/>
  <c r="Q24" i="13"/>
  <c r="Q31" i="13"/>
  <c r="Q37" i="13" s="1"/>
  <c r="Q41" i="13" s="1"/>
  <c r="I31" i="13"/>
  <c r="I37" i="13" s="1"/>
  <c r="I41" i="13" s="1"/>
  <c r="R25" i="15"/>
  <c r="L31" i="15"/>
  <c r="L37" i="15" s="1"/>
  <c r="L41" i="15" s="1"/>
  <c r="S21" i="16"/>
  <c r="M24" i="16"/>
  <c r="N36" i="16"/>
  <c r="N40" i="16" s="1"/>
  <c r="F36" i="16"/>
  <c r="F40" i="16" s="1"/>
  <c r="J36" i="12"/>
  <c r="J40" i="12" s="1"/>
  <c r="K22" i="10"/>
  <c r="T24" i="10"/>
  <c r="F31" i="10"/>
  <c r="F37" i="10" s="1"/>
  <c r="F41" i="10" s="1"/>
  <c r="P36" i="10"/>
  <c r="P40" i="10" s="1"/>
  <c r="F21" i="13"/>
  <c r="P24" i="13"/>
  <c r="P31" i="13"/>
  <c r="P37" i="13" s="1"/>
  <c r="P41" i="13" s="1"/>
  <c r="H31" i="13"/>
  <c r="H37" i="13" s="1"/>
  <c r="H41" i="13" s="1"/>
  <c r="R21" i="16"/>
  <c r="F24" i="16"/>
  <c r="M36" i="16"/>
  <c r="M40" i="16" s="1"/>
  <c r="T21" i="12"/>
  <c r="I36" i="12"/>
  <c r="I40" i="12" s="1"/>
  <c r="J21" i="10"/>
  <c r="S24" i="10"/>
  <c r="O36" i="10"/>
  <c r="O40" i="10" s="1"/>
  <c r="M22" i="13"/>
  <c r="O24" i="13"/>
  <c r="O31" i="13"/>
  <c r="O37" i="13" s="1"/>
  <c r="O41" i="13" s="1"/>
  <c r="G36" i="13"/>
  <c r="G40" i="13" s="1"/>
  <c r="H24" i="15"/>
  <c r="Q22" i="16"/>
  <c r="Q18" i="16" s="1"/>
  <c r="K24" i="16"/>
  <c r="O22" i="17"/>
  <c r="O25" i="17"/>
  <c r="N22" i="17"/>
  <c r="N25" i="17"/>
  <c r="R25" i="16"/>
  <c r="M22" i="16"/>
  <c r="N25" i="16"/>
  <c r="N22" i="16"/>
  <c r="F22" i="16"/>
  <c r="O22" i="16"/>
  <c r="G22" i="16"/>
  <c r="S24" i="16"/>
  <c r="L24" i="16"/>
  <c r="Q25" i="16"/>
  <c r="R24" i="16"/>
  <c r="O10" i="16"/>
  <c r="P25" i="16" s="1"/>
  <c r="N21" i="16"/>
  <c r="K21" i="16"/>
  <c r="M21" i="16"/>
  <c r="H24" i="16"/>
  <c r="K10" i="16"/>
  <c r="G24" i="16"/>
  <c r="O24" i="16"/>
  <c r="N24" i="16"/>
  <c r="G21" i="16"/>
  <c r="F21" i="16"/>
  <c r="K25" i="16"/>
  <c r="J21" i="16"/>
  <c r="H21" i="16"/>
  <c r="J25" i="16"/>
  <c r="R22" i="16"/>
  <c r="I25" i="16"/>
  <c r="I21" i="16"/>
  <c r="Q17" i="16"/>
  <c r="O25" i="15"/>
  <c r="N25" i="15"/>
  <c r="P10" i="15"/>
  <c r="Q25" i="15" s="1"/>
  <c r="O10" i="15"/>
  <c r="P25" i="15" s="1"/>
  <c r="L24" i="15"/>
  <c r="P21" i="15"/>
  <c r="O22" i="15"/>
  <c r="O24" i="15"/>
  <c r="N22" i="15"/>
  <c r="N24" i="15"/>
  <c r="M22" i="15"/>
  <c r="M24" i="15"/>
  <c r="T21" i="15"/>
  <c r="S21" i="15"/>
  <c r="I24" i="15"/>
  <c r="F24" i="15"/>
  <c r="H21" i="15"/>
  <c r="J25" i="15"/>
  <c r="R22" i="15"/>
  <c r="I25" i="15"/>
  <c r="L21" i="15"/>
  <c r="H25" i="15"/>
  <c r="J24" i="15"/>
  <c r="G25" i="15"/>
  <c r="Q21" i="15"/>
  <c r="Q17" i="15" s="1"/>
  <c r="L22" i="15"/>
  <c r="K21" i="15"/>
  <c r="J21" i="15"/>
  <c r="I21" i="15"/>
  <c r="G21" i="15"/>
  <c r="F21" i="15"/>
  <c r="K24" i="15"/>
  <c r="H25" i="13"/>
  <c r="I21" i="13"/>
  <c r="H21" i="13"/>
  <c r="P25" i="13"/>
  <c r="T21" i="13"/>
  <c r="G25" i="13"/>
  <c r="Q25" i="13"/>
  <c r="S21" i="13"/>
  <c r="M21" i="13"/>
  <c r="F25" i="13"/>
  <c r="O25" i="13"/>
  <c r="I24" i="13"/>
  <c r="R21" i="13"/>
  <c r="R25" i="13"/>
  <c r="K22" i="13"/>
  <c r="O22" i="13"/>
  <c r="L25" i="13"/>
  <c r="N24" i="13"/>
  <c r="J22" i="13"/>
  <c r="S24" i="13"/>
  <c r="H24" i="13"/>
  <c r="Q22" i="13"/>
  <c r="Q18" i="13" s="1"/>
  <c r="P22" i="13"/>
  <c r="L22" i="13"/>
  <c r="L21" i="13"/>
  <c r="K21" i="13"/>
  <c r="R22" i="13"/>
  <c r="L24" i="13"/>
  <c r="I25" i="13"/>
  <c r="G21" i="13"/>
  <c r="T22" i="13"/>
  <c r="K25" i="13"/>
  <c r="S11" i="13"/>
  <c r="J25" i="13"/>
  <c r="Q17" i="13"/>
  <c r="F24" i="10"/>
  <c r="T25" i="10"/>
  <c r="I21" i="10"/>
  <c r="P21" i="10"/>
  <c r="L22" i="10"/>
  <c r="R25" i="10"/>
  <c r="F21" i="10"/>
  <c r="N21" i="10"/>
  <c r="M21" i="10"/>
  <c r="S21" i="10"/>
  <c r="K21" i="10"/>
  <c r="R22" i="10"/>
  <c r="G24" i="10"/>
  <c r="Q21" i="10"/>
  <c r="Q17" i="10" s="1"/>
  <c r="F25" i="10"/>
  <c r="H22" i="10"/>
  <c r="O22" i="10"/>
  <c r="H21" i="10"/>
  <c r="H10" i="10"/>
  <c r="I22" i="10" s="1"/>
  <c r="G21" i="10"/>
  <c r="S11" i="10"/>
  <c r="J25" i="10"/>
  <c r="I25" i="10"/>
  <c r="Q22" i="10"/>
  <c r="Q18" i="10" s="1"/>
  <c r="H25" i="10"/>
  <c r="P22" i="10"/>
  <c r="G25" i="10"/>
  <c r="R21" i="10"/>
  <c r="N22" i="12"/>
  <c r="H21" i="12"/>
  <c r="T22" i="12"/>
  <c r="T24" i="12"/>
  <c r="N25" i="12"/>
  <c r="S24" i="12"/>
  <c r="R11" i="12"/>
  <c r="G21" i="12"/>
  <c r="O22" i="12"/>
  <c r="R25" i="12"/>
  <c r="F21" i="12"/>
  <c r="I24" i="12"/>
  <c r="H24" i="12"/>
  <c r="M24" i="12"/>
  <c r="G24" i="12"/>
  <c r="L24" i="12"/>
  <c r="O21" i="12"/>
  <c r="F25" i="12"/>
  <c r="Q17" i="12"/>
  <c r="M21" i="12"/>
  <c r="S25" i="12"/>
  <c r="L21" i="12"/>
  <c r="K21" i="12"/>
  <c r="H22" i="12"/>
  <c r="Q25" i="12"/>
  <c r="Q18" i="12" s="1"/>
  <c r="L10" i="12"/>
  <c r="M22" i="12" s="1"/>
  <c r="J21" i="12"/>
  <c r="G22" i="12"/>
  <c r="P25" i="12"/>
  <c r="K10" i="12"/>
  <c r="L22" i="12" s="1"/>
  <c r="I21" i="12"/>
  <c r="F22" i="12"/>
  <c r="O25" i="12"/>
  <c r="J10" i="12"/>
  <c r="I10" i="12"/>
  <c r="S22" i="12"/>
  <c r="R22" i="12"/>
  <c r="I25" i="12"/>
  <c r="Q22" i="12"/>
  <c r="H25" i="12"/>
  <c r="P22" i="12"/>
  <c r="G25" i="12"/>
  <c r="P22" i="15" l="1"/>
  <c r="Q22" i="15"/>
  <c r="Q18" i="15" s="1"/>
  <c r="P22" i="16"/>
  <c r="L25" i="16"/>
  <c r="L22" i="16"/>
  <c r="M25" i="12"/>
  <c r="J25" i="12"/>
  <c r="J22" i="12"/>
  <c r="K25" i="12"/>
  <c r="K22" i="12"/>
  <c r="L25" i="12"/>
  <c r="S10" i="11" l="1"/>
  <c r="R10" i="11"/>
  <c r="E9" i="11"/>
  <c r="F9" i="11"/>
  <c r="G9" i="11"/>
  <c r="H9" i="11"/>
  <c r="I9" i="11"/>
  <c r="J9" i="11"/>
  <c r="K9" i="11"/>
  <c r="K10" i="11" s="1"/>
  <c r="L9" i="11"/>
  <c r="L10" i="11" s="1"/>
  <c r="M9" i="11"/>
  <c r="M10" i="11" s="1"/>
  <c r="N9" i="11"/>
  <c r="N10" i="11" s="1"/>
  <c r="O9" i="11"/>
  <c r="O10" i="11" s="1"/>
  <c r="P9" i="11"/>
  <c r="P10" i="11" s="1"/>
  <c r="Q9" i="11"/>
  <c r="Q10" i="11" s="1"/>
  <c r="R9" i="11"/>
  <c r="S9" i="11"/>
  <c r="T9" i="11"/>
  <c r="B52" i="4"/>
  <c r="F39" i="8"/>
  <c r="G39" i="8"/>
  <c r="H39" i="8"/>
  <c r="I39" i="8"/>
  <c r="J39" i="8"/>
  <c r="K39" i="8"/>
  <c r="L39" i="8"/>
  <c r="M39" i="8"/>
  <c r="N39" i="8"/>
  <c r="O39" i="8"/>
  <c r="P39" i="8"/>
  <c r="Q39" i="8"/>
  <c r="R39" i="8"/>
  <c r="S39" i="8"/>
  <c r="T39" i="8"/>
  <c r="F38" i="8"/>
  <c r="G38" i="8"/>
  <c r="H38" i="8"/>
  <c r="I38" i="8"/>
  <c r="J38" i="8"/>
  <c r="K38" i="8"/>
  <c r="L38" i="8"/>
  <c r="M38" i="8"/>
  <c r="N38" i="8"/>
  <c r="O38" i="8"/>
  <c r="P38" i="8"/>
  <c r="Q38" i="8"/>
  <c r="R38" i="8"/>
  <c r="S38" i="8"/>
  <c r="T38" i="8"/>
  <c r="N37" i="8"/>
  <c r="N41" i="8" s="1"/>
  <c r="O37" i="8"/>
  <c r="O41" i="8" s="1"/>
  <c r="Q35" i="8"/>
  <c r="F31" i="5"/>
  <c r="G31" i="5"/>
  <c r="H31" i="5"/>
  <c r="I31" i="5"/>
  <c r="J31" i="5"/>
  <c r="K31" i="5"/>
  <c r="L31" i="5"/>
  <c r="M31" i="5"/>
  <c r="N31" i="5"/>
  <c r="O31" i="5"/>
  <c r="P31" i="5"/>
  <c r="Q31" i="5"/>
  <c r="Q37" i="5" s="1"/>
  <c r="Q41" i="5" s="1"/>
  <c r="F30" i="5"/>
  <c r="G30" i="5"/>
  <c r="H30" i="5"/>
  <c r="I30" i="5"/>
  <c r="J30" i="5"/>
  <c r="K30" i="5"/>
  <c r="L30" i="5"/>
  <c r="M30" i="5"/>
  <c r="N30" i="5"/>
  <c r="O30" i="5"/>
  <c r="P30" i="5"/>
  <c r="Q30" i="5"/>
  <c r="J31" i="8"/>
  <c r="J37" i="8" s="1"/>
  <c r="J41" i="8" s="1"/>
  <c r="F30" i="8"/>
  <c r="F36" i="8" s="1"/>
  <c r="F40" i="8" s="1"/>
  <c r="G30" i="8"/>
  <c r="G36" i="8" s="1"/>
  <c r="G40" i="8" s="1"/>
  <c r="H30" i="8"/>
  <c r="H36" i="8" s="1"/>
  <c r="H40" i="8" s="1"/>
  <c r="I30" i="8"/>
  <c r="I31" i="8" s="1"/>
  <c r="I37" i="8" s="1"/>
  <c r="I41" i="8" s="1"/>
  <c r="J30" i="8"/>
  <c r="J36" i="8" s="1"/>
  <c r="J40" i="8" s="1"/>
  <c r="K30" i="8"/>
  <c r="K36" i="8" s="1"/>
  <c r="K40" i="8" s="1"/>
  <c r="L30" i="8"/>
  <c r="L36" i="8" s="1"/>
  <c r="L40" i="8" s="1"/>
  <c r="M30" i="8"/>
  <c r="M36" i="8" s="1"/>
  <c r="M40" i="8" s="1"/>
  <c r="N30" i="8"/>
  <c r="N31" i="8" s="1"/>
  <c r="O30" i="8"/>
  <c r="O31" i="8" s="1"/>
  <c r="P30" i="8"/>
  <c r="P31" i="8" s="1"/>
  <c r="P37" i="8" s="1"/>
  <c r="P41" i="8" s="1"/>
  <c r="Q30" i="8"/>
  <c r="Q31" i="8" s="1"/>
  <c r="Q37" i="8" s="1"/>
  <c r="Q41" i="8" s="1"/>
  <c r="S24" i="8"/>
  <c r="Q23" i="8"/>
  <c r="R23" i="8"/>
  <c r="R25" i="8" s="1"/>
  <c r="S23" i="8"/>
  <c r="T23" i="8"/>
  <c r="T25" i="8" s="1"/>
  <c r="Q20" i="8"/>
  <c r="R20" i="8"/>
  <c r="R22" i="8" s="1"/>
  <c r="S20" i="8"/>
  <c r="T20" i="8"/>
  <c r="Q16" i="8"/>
  <c r="Q29" i="8" s="1"/>
  <c r="R16" i="8"/>
  <c r="R29" i="8" s="1"/>
  <c r="R35" i="8" s="1"/>
  <c r="S16" i="8"/>
  <c r="S29" i="8" s="1"/>
  <c r="S35" i="8" s="1"/>
  <c r="T16" i="8"/>
  <c r="T29" i="8" s="1"/>
  <c r="T35" i="8" s="1"/>
  <c r="R9" i="8"/>
  <c r="S9" i="8"/>
  <c r="T9" i="8"/>
  <c r="Q9" i="8"/>
  <c r="Q10" i="8" s="1"/>
  <c r="S10" i="8"/>
  <c r="Q39" i="5"/>
  <c r="R39" i="5"/>
  <c r="S39" i="5"/>
  <c r="T39" i="5"/>
  <c r="Q38" i="5"/>
  <c r="R38" i="5"/>
  <c r="S38" i="5"/>
  <c r="T38" i="5"/>
  <c r="Q36" i="5"/>
  <c r="R35" i="5"/>
  <c r="Q23" i="5"/>
  <c r="R23" i="5"/>
  <c r="S23" i="5"/>
  <c r="S25" i="5" s="1"/>
  <c r="T23" i="5"/>
  <c r="S22" i="5"/>
  <c r="Q20" i="5"/>
  <c r="R20" i="5"/>
  <c r="S20" i="5"/>
  <c r="T20" i="5"/>
  <c r="R29" i="5"/>
  <c r="S29" i="5"/>
  <c r="S35" i="5" s="1"/>
  <c r="T29" i="5"/>
  <c r="T35" i="5" s="1"/>
  <c r="Q16" i="5"/>
  <c r="Q29" i="5" s="1"/>
  <c r="Q35" i="5" s="1"/>
  <c r="R16" i="5"/>
  <c r="S16" i="5"/>
  <c r="T16" i="5"/>
  <c r="R10" i="5"/>
  <c r="S10" i="5"/>
  <c r="Q36" i="8" l="1"/>
  <c r="Q40" i="8" s="1"/>
  <c r="I36" i="8"/>
  <c r="I40" i="8" s="1"/>
  <c r="T25" i="5"/>
  <c r="H31" i="8"/>
  <c r="H37" i="8" s="1"/>
  <c r="H41" i="8" s="1"/>
  <c r="P36" i="8"/>
  <c r="P40" i="8" s="1"/>
  <c r="G31" i="8"/>
  <c r="G37" i="8" s="1"/>
  <c r="G41" i="8" s="1"/>
  <c r="O36" i="8"/>
  <c r="O40" i="8" s="1"/>
  <c r="Q40" i="5"/>
  <c r="F31" i="8"/>
  <c r="F37" i="8" s="1"/>
  <c r="F41" i="8" s="1"/>
  <c r="N36" i="8"/>
  <c r="N40" i="8" s="1"/>
  <c r="M31" i="8"/>
  <c r="M37" i="8" s="1"/>
  <c r="M41" i="8" s="1"/>
  <c r="L31" i="8"/>
  <c r="L37" i="8" s="1"/>
  <c r="L41" i="8" s="1"/>
  <c r="T22" i="5"/>
  <c r="T18" i="5" s="1"/>
  <c r="T22" i="8"/>
  <c r="K31" i="8"/>
  <c r="K37" i="8" s="1"/>
  <c r="K41" i="8" s="1"/>
  <c r="H21" i="11"/>
  <c r="H24" i="11"/>
  <c r="M22" i="11"/>
  <c r="M25" i="11"/>
  <c r="Q24" i="11"/>
  <c r="Q21" i="11"/>
  <c r="L22" i="11"/>
  <c r="L25" i="11"/>
  <c r="T21" i="11"/>
  <c r="T24" i="11"/>
  <c r="K24" i="11"/>
  <c r="K21" i="11"/>
  <c r="I10" i="11"/>
  <c r="J24" i="11"/>
  <c r="J21" i="11"/>
  <c r="H10" i="11"/>
  <c r="I21" i="11"/>
  <c r="I24" i="11"/>
  <c r="F10" i="11"/>
  <c r="G21" i="11"/>
  <c r="G24" i="11"/>
  <c r="E10" i="11"/>
  <c r="F24" i="11"/>
  <c r="F21" i="11"/>
  <c r="R25" i="11"/>
  <c r="R22" i="11"/>
  <c r="Q25" i="11"/>
  <c r="Q22" i="11"/>
  <c r="Q18" i="11" s="1"/>
  <c r="P25" i="11"/>
  <c r="P22" i="11"/>
  <c r="O22" i="11"/>
  <c r="O25" i="11"/>
  <c r="S21" i="11"/>
  <c r="S24" i="11"/>
  <c r="N22" i="11"/>
  <c r="N25" i="11"/>
  <c r="R24" i="11"/>
  <c r="R21" i="11"/>
  <c r="P24" i="11"/>
  <c r="P21" i="11"/>
  <c r="J10" i="11"/>
  <c r="O21" i="11"/>
  <c r="O24" i="11"/>
  <c r="G10" i="11"/>
  <c r="N21" i="11"/>
  <c r="N24" i="11"/>
  <c r="S22" i="11"/>
  <c r="S25" i="11"/>
  <c r="M21" i="11"/>
  <c r="M24" i="11"/>
  <c r="T22" i="11"/>
  <c r="T25" i="11"/>
  <c r="L24" i="11"/>
  <c r="L21" i="11"/>
  <c r="R11" i="8"/>
  <c r="T21" i="8"/>
  <c r="R21" i="8"/>
  <c r="S21" i="8"/>
  <c r="R24" i="8"/>
  <c r="S22" i="8"/>
  <c r="T24" i="8"/>
  <c r="S11" i="8"/>
  <c r="S25" i="8"/>
  <c r="S18" i="5"/>
  <c r="I22" i="11" l="1"/>
  <c r="I25" i="11"/>
  <c r="J22" i="11"/>
  <c r="J25" i="11"/>
  <c r="H22" i="11"/>
  <c r="H25" i="11"/>
  <c r="K25" i="11"/>
  <c r="K22" i="11"/>
  <c r="Q17" i="11"/>
  <c r="F22" i="11"/>
  <c r="F25" i="11"/>
  <c r="G22" i="11"/>
  <c r="G25" i="11"/>
  <c r="R17" i="8"/>
  <c r="S9" i="5" l="1"/>
  <c r="T9" i="5"/>
  <c r="T21" i="5" l="1"/>
  <c r="S11" i="5"/>
  <c r="T24" i="5"/>
  <c r="R9" i="5"/>
  <c r="Q9" i="5"/>
  <c r="R24" i="5" l="1"/>
  <c r="R21" i="5"/>
  <c r="R17" i="5" s="1"/>
  <c r="S21" i="5"/>
  <c r="S24" i="5"/>
  <c r="R11" i="5"/>
  <c r="T17" i="5"/>
  <c r="Q10" i="5"/>
  <c r="S17" i="5"/>
  <c r="R22" i="5" l="1"/>
  <c r="R25" i="5"/>
  <c r="S19" i="5"/>
  <c r="R18" i="5"/>
  <c r="T19" i="5"/>
  <c r="R19" i="5" l="1"/>
  <c r="N34" i="1" l="1"/>
  <c r="N59" i="1" s="1"/>
  <c r="N90" i="1" s="1"/>
  <c r="N116" i="1" s="1"/>
  <c r="O34" i="1"/>
  <c r="O59" i="1" s="1"/>
  <c r="P34" i="1"/>
  <c r="P59" i="1" s="1"/>
  <c r="P90" i="1" s="1"/>
  <c r="P116" i="1" s="1"/>
  <c r="Q34" i="1"/>
  <c r="Q59" i="1" s="1"/>
  <c r="Q90" i="1" s="1"/>
  <c r="Q116" i="1" s="1"/>
  <c r="D9" i="5"/>
  <c r="C34" i="1"/>
  <c r="C59" i="1" s="1"/>
  <c r="C90" i="1" s="1"/>
  <c r="C116" i="1" s="1"/>
  <c r="D34" i="1"/>
  <c r="D59" i="1" s="1"/>
  <c r="D90" i="1" s="1"/>
  <c r="D116" i="1" s="1"/>
  <c r="E34" i="1"/>
  <c r="E59" i="1" s="1"/>
  <c r="E90" i="1" s="1"/>
  <c r="E116" i="1" s="1"/>
  <c r="F34" i="1"/>
  <c r="F59" i="1" s="1"/>
  <c r="F90" i="1" s="1"/>
  <c r="F116" i="1" s="1"/>
  <c r="G34" i="1"/>
  <c r="G59" i="1" s="1"/>
  <c r="G90" i="1" s="1"/>
  <c r="G116" i="1" s="1"/>
  <c r="H34" i="1"/>
  <c r="H59" i="1" s="1"/>
  <c r="H90" i="1" s="1"/>
  <c r="H116" i="1" s="1"/>
  <c r="I34" i="1"/>
  <c r="I59" i="1" s="1"/>
  <c r="I90" i="1" s="1"/>
  <c r="I116" i="1" s="1"/>
  <c r="J34" i="1"/>
  <c r="J59" i="1" s="1"/>
  <c r="J90" i="1" s="1"/>
  <c r="J116" i="1" s="1"/>
  <c r="K34" i="1"/>
  <c r="K59" i="1" s="1"/>
  <c r="K90" i="1" s="1"/>
  <c r="K116" i="1" s="1"/>
  <c r="L34" i="1"/>
  <c r="L59" i="1" s="1"/>
  <c r="L90" i="1" s="1"/>
  <c r="L116" i="1" s="1"/>
  <c r="M34" i="1"/>
  <c r="M59" i="1" s="1"/>
  <c r="M90" i="1" s="1"/>
  <c r="M116" i="1" s="1"/>
  <c r="B34" i="1"/>
  <c r="B59" i="1" s="1"/>
  <c r="B90" i="1" s="1"/>
  <c r="B116" i="1" s="1"/>
  <c r="F47" i="28"/>
  <c r="D60" i="28" s="1"/>
  <c r="E47" i="28"/>
  <c r="D61" i="28" s="1"/>
  <c r="D47" i="28"/>
  <c r="P16" i="28"/>
  <c r="P29" i="28" s="1"/>
  <c r="P35" i="28" s="1"/>
  <c r="O16" i="28"/>
  <c r="O29" i="28" s="1"/>
  <c r="O35" i="28" s="1"/>
  <c r="N16" i="28"/>
  <c r="N29" i="28" s="1"/>
  <c r="N35" i="28" s="1"/>
  <c r="M16" i="28"/>
  <c r="M29" i="28" s="1"/>
  <c r="M35" i="28" s="1"/>
  <c r="L16" i="28"/>
  <c r="L29" i="28" s="1"/>
  <c r="L35" i="28" s="1"/>
  <c r="K16" i="28"/>
  <c r="K29" i="28" s="1"/>
  <c r="K35" i="28" s="1"/>
  <c r="J16" i="28"/>
  <c r="J29" i="28" s="1"/>
  <c r="J35" i="28" s="1"/>
  <c r="I16" i="28"/>
  <c r="I29" i="28" s="1"/>
  <c r="I35" i="28" s="1"/>
  <c r="H16" i="28"/>
  <c r="H29" i="28" s="1"/>
  <c r="H35" i="28" s="1"/>
  <c r="G16" i="28"/>
  <c r="G29" i="28" s="1"/>
  <c r="G35" i="28" s="1"/>
  <c r="F16" i="28"/>
  <c r="F29" i="28" s="1"/>
  <c r="F35" i="28" s="1"/>
  <c r="E16" i="28"/>
  <c r="E29" i="28" s="1"/>
  <c r="E35" i="28" s="1"/>
  <c r="D16" i="28"/>
  <c r="D29" i="28" s="1"/>
  <c r="D35" i="28" s="1"/>
  <c r="F47" i="27"/>
  <c r="D60" i="27" s="1"/>
  <c r="E47" i="27"/>
  <c r="D61" i="27" s="1"/>
  <c r="D47" i="27"/>
  <c r="P16" i="27"/>
  <c r="P29" i="27" s="1"/>
  <c r="P35" i="27" s="1"/>
  <c r="O16" i="27"/>
  <c r="O29" i="27" s="1"/>
  <c r="O35" i="27" s="1"/>
  <c r="N16" i="27"/>
  <c r="N29" i="27" s="1"/>
  <c r="N35" i="27" s="1"/>
  <c r="M16" i="27"/>
  <c r="M29" i="27" s="1"/>
  <c r="M35" i="27" s="1"/>
  <c r="L16" i="27"/>
  <c r="L29" i="27" s="1"/>
  <c r="L35" i="27" s="1"/>
  <c r="K16" i="27"/>
  <c r="K29" i="27" s="1"/>
  <c r="K35" i="27" s="1"/>
  <c r="J16" i="27"/>
  <c r="J29" i="27" s="1"/>
  <c r="J35" i="27" s="1"/>
  <c r="I16" i="27"/>
  <c r="I29" i="27" s="1"/>
  <c r="I35" i="27" s="1"/>
  <c r="H16" i="27"/>
  <c r="H29" i="27" s="1"/>
  <c r="H35" i="27" s="1"/>
  <c r="G16" i="27"/>
  <c r="G29" i="27" s="1"/>
  <c r="G35" i="27" s="1"/>
  <c r="F16" i="27"/>
  <c r="F29" i="27" s="1"/>
  <c r="F35" i="27" s="1"/>
  <c r="E16" i="27"/>
  <c r="E29" i="27" s="1"/>
  <c r="E35" i="27" s="1"/>
  <c r="D16" i="27"/>
  <c r="D29" i="27" s="1"/>
  <c r="D35" i="27" s="1"/>
  <c r="F47" i="26"/>
  <c r="D60" i="26" s="1"/>
  <c r="E47" i="26"/>
  <c r="D61" i="26" s="1"/>
  <c r="D47" i="26"/>
  <c r="P16" i="26"/>
  <c r="P29" i="26" s="1"/>
  <c r="P35" i="26" s="1"/>
  <c r="O16" i="26"/>
  <c r="O29" i="26" s="1"/>
  <c r="O35" i="26" s="1"/>
  <c r="N16" i="26"/>
  <c r="N29" i="26" s="1"/>
  <c r="N35" i="26" s="1"/>
  <c r="M16" i="26"/>
  <c r="M29" i="26" s="1"/>
  <c r="M35" i="26" s="1"/>
  <c r="L16" i="26"/>
  <c r="L29" i="26" s="1"/>
  <c r="L35" i="26" s="1"/>
  <c r="K16" i="26"/>
  <c r="K29" i="26" s="1"/>
  <c r="K35" i="26" s="1"/>
  <c r="J16" i="26"/>
  <c r="J29" i="26" s="1"/>
  <c r="J35" i="26" s="1"/>
  <c r="I16" i="26"/>
  <c r="I29" i="26" s="1"/>
  <c r="I35" i="26" s="1"/>
  <c r="H16" i="26"/>
  <c r="H29" i="26" s="1"/>
  <c r="H35" i="26" s="1"/>
  <c r="G16" i="26"/>
  <c r="G29" i="26" s="1"/>
  <c r="G35" i="26" s="1"/>
  <c r="F16" i="26"/>
  <c r="F29" i="26" s="1"/>
  <c r="F35" i="26" s="1"/>
  <c r="E16" i="26"/>
  <c r="E29" i="26" s="1"/>
  <c r="E35" i="26" s="1"/>
  <c r="D16" i="26"/>
  <c r="D29" i="26" s="1"/>
  <c r="D35" i="26" s="1"/>
  <c r="F47" i="25"/>
  <c r="D60" i="25" s="1"/>
  <c r="E47" i="25"/>
  <c r="D61" i="25" s="1"/>
  <c r="D47" i="25"/>
  <c r="P16" i="25"/>
  <c r="P29" i="25" s="1"/>
  <c r="P35" i="25" s="1"/>
  <c r="O16" i="25"/>
  <c r="O29" i="25" s="1"/>
  <c r="O35" i="25" s="1"/>
  <c r="N16" i="25"/>
  <c r="N29" i="25" s="1"/>
  <c r="N35" i="25" s="1"/>
  <c r="M16" i="25"/>
  <c r="M29" i="25" s="1"/>
  <c r="M35" i="25" s="1"/>
  <c r="L16" i="25"/>
  <c r="L29" i="25" s="1"/>
  <c r="L35" i="25" s="1"/>
  <c r="K16" i="25"/>
  <c r="K29" i="25" s="1"/>
  <c r="K35" i="25" s="1"/>
  <c r="J16" i="25"/>
  <c r="J29" i="25" s="1"/>
  <c r="J35" i="25" s="1"/>
  <c r="I16" i="25"/>
  <c r="I29" i="25" s="1"/>
  <c r="I35" i="25" s="1"/>
  <c r="H16" i="25"/>
  <c r="H29" i="25" s="1"/>
  <c r="H35" i="25" s="1"/>
  <c r="G16" i="25"/>
  <c r="G29" i="25" s="1"/>
  <c r="G35" i="25" s="1"/>
  <c r="F16" i="25"/>
  <c r="F29" i="25" s="1"/>
  <c r="F35" i="25" s="1"/>
  <c r="E16" i="25"/>
  <c r="E29" i="25" s="1"/>
  <c r="E35" i="25" s="1"/>
  <c r="D16" i="25"/>
  <c r="D29" i="25" s="1"/>
  <c r="D35" i="25" s="1"/>
  <c r="F47" i="24"/>
  <c r="D60" i="24" s="1"/>
  <c r="E47" i="24"/>
  <c r="D61" i="24" s="1"/>
  <c r="D47" i="24"/>
  <c r="P16" i="24"/>
  <c r="P29" i="24" s="1"/>
  <c r="P35" i="24" s="1"/>
  <c r="O16" i="24"/>
  <c r="O29" i="24" s="1"/>
  <c r="O35" i="24" s="1"/>
  <c r="N16" i="24"/>
  <c r="N29" i="24" s="1"/>
  <c r="N35" i="24" s="1"/>
  <c r="M16" i="24"/>
  <c r="M29" i="24" s="1"/>
  <c r="M35" i="24" s="1"/>
  <c r="L16" i="24"/>
  <c r="L29" i="24" s="1"/>
  <c r="L35" i="24" s="1"/>
  <c r="K16" i="24"/>
  <c r="K29" i="24" s="1"/>
  <c r="K35" i="24" s="1"/>
  <c r="J16" i="24"/>
  <c r="J29" i="24" s="1"/>
  <c r="J35" i="24" s="1"/>
  <c r="I16" i="24"/>
  <c r="I29" i="24" s="1"/>
  <c r="I35" i="24" s="1"/>
  <c r="H16" i="24"/>
  <c r="H29" i="24" s="1"/>
  <c r="H35" i="24" s="1"/>
  <c r="G16" i="24"/>
  <c r="G29" i="24" s="1"/>
  <c r="G35" i="24" s="1"/>
  <c r="F16" i="24"/>
  <c r="F29" i="24" s="1"/>
  <c r="F35" i="24" s="1"/>
  <c r="E16" i="24"/>
  <c r="E29" i="24" s="1"/>
  <c r="E35" i="24" s="1"/>
  <c r="D16" i="24"/>
  <c r="D29" i="24" s="1"/>
  <c r="D35" i="24" s="1"/>
  <c r="F47" i="23"/>
  <c r="D60" i="23" s="1"/>
  <c r="E47" i="23"/>
  <c r="D61" i="23" s="1"/>
  <c r="D47" i="23"/>
  <c r="P16" i="23"/>
  <c r="P29" i="23" s="1"/>
  <c r="P35" i="23" s="1"/>
  <c r="O16" i="23"/>
  <c r="O29" i="23" s="1"/>
  <c r="O35" i="23" s="1"/>
  <c r="N16" i="23"/>
  <c r="N29" i="23" s="1"/>
  <c r="N35" i="23" s="1"/>
  <c r="M16" i="23"/>
  <c r="M29" i="23" s="1"/>
  <c r="M35" i="23" s="1"/>
  <c r="L16" i="23"/>
  <c r="L29" i="23" s="1"/>
  <c r="L35" i="23" s="1"/>
  <c r="K16" i="23"/>
  <c r="K29" i="23" s="1"/>
  <c r="K35" i="23" s="1"/>
  <c r="J16" i="23"/>
  <c r="J29" i="23" s="1"/>
  <c r="J35" i="23" s="1"/>
  <c r="I16" i="23"/>
  <c r="I29" i="23" s="1"/>
  <c r="I35" i="23" s="1"/>
  <c r="H16" i="23"/>
  <c r="H29" i="23" s="1"/>
  <c r="H35" i="23" s="1"/>
  <c r="G16" i="23"/>
  <c r="G29" i="23" s="1"/>
  <c r="G35" i="23" s="1"/>
  <c r="F16" i="23"/>
  <c r="F29" i="23" s="1"/>
  <c r="F35" i="23" s="1"/>
  <c r="E16" i="23"/>
  <c r="E29" i="23" s="1"/>
  <c r="E35" i="23" s="1"/>
  <c r="D16" i="23"/>
  <c r="D29" i="23" s="1"/>
  <c r="D35" i="23" s="1"/>
  <c r="F47" i="22"/>
  <c r="D60" i="22" s="1"/>
  <c r="E47" i="22"/>
  <c r="D61" i="22" s="1"/>
  <c r="D47" i="22"/>
  <c r="P16" i="22"/>
  <c r="P29" i="22" s="1"/>
  <c r="P35" i="22" s="1"/>
  <c r="O16" i="22"/>
  <c r="O29" i="22" s="1"/>
  <c r="O35" i="22" s="1"/>
  <c r="N16" i="22"/>
  <c r="N29" i="22" s="1"/>
  <c r="N35" i="22" s="1"/>
  <c r="M16" i="22"/>
  <c r="M29" i="22" s="1"/>
  <c r="M35" i="22" s="1"/>
  <c r="L16" i="22"/>
  <c r="L29" i="22" s="1"/>
  <c r="L35" i="22" s="1"/>
  <c r="K16" i="22"/>
  <c r="K29" i="22" s="1"/>
  <c r="K35" i="22" s="1"/>
  <c r="J16" i="22"/>
  <c r="J29" i="22" s="1"/>
  <c r="J35" i="22" s="1"/>
  <c r="I16" i="22"/>
  <c r="I29" i="22" s="1"/>
  <c r="I35" i="22" s="1"/>
  <c r="H16" i="22"/>
  <c r="H29" i="22" s="1"/>
  <c r="H35" i="22" s="1"/>
  <c r="G16" i="22"/>
  <c r="G29" i="22" s="1"/>
  <c r="G35" i="22" s="1"/>
  <c r="F16" i="22"/>
  <c r="F29" i="22" s="1"/>
  <c r="F35" i="22" s="1"/>
  <c r="E16" i="22"/>
  <c r="E29" i="22" s="1"/>
  <c r="E35" i="22" s="1"/>
  <c r="D16" i="22"/>
  <c r="D29" i="22" s="1"/>
  <c r="D35" i="22" s="1"/>
  <c r="F47" i="21"/>
  <c r="D60" i="21" s="1"/>
  <c r="E47" i="21"/>
  <c r="D61" i="21" s="1"/>
  <c r="D47" i="21"/>
  <c r="P16" i="21"/>
  <c r="P29" i="21" s="1"/>
  <c r="P35" i="21" s="1"/>
  <c r="O16" i="21"/>
  <c r="O29" i="21" s="1"/>
  <c r="O35" i="21" s="1"/>
  <c r="N16" i="21"/>
  <c r="N29" i="21" s="1"/>
  <c r="N35" i="21" s="1"/>
  <c r="M16" i="21"/>
  <c r="M29" i="21" s="1"/>
  <c r="M35" i="21" s="1"/>
  <c r="L16" i="21"/>
  <c r="L29" i="21" s="1"/>
  <c r="L35" i="21" s="1"/>
  <c r="K16" i="21"/>
  <c r="K29" i="21" s="1"/>
  <c r="K35" i="21" s="1"/>
  <c r="J16" i="21"/>
  <c r="J29" i="21" s="1"/>
  <c r="J35" i="21" s="1"/>
  <c r="I16" i="21"/>
  <c r="I29" i="21" s="1"/>
  <c r="I35" i="21" s="1"/>
  <c r="H16" i="21"/>
  <c r="H29" i="21" s="1"/>
  <c r="H35" i="21" s="1"/>
  <c r="G16" i="21"/>
  <c r="G29" i="21" s="1"/>
  <c r="G35" i="21" s="1"/>
  <c r="F16" i="21"/>
  <c r="F29" i="21" s="1"/>
  <c r="F35" i="21" s="1"/>
  <c r="E16" i="21"/>
  <c r="E29" i="21" s="1"/>
  <c r="E35" i="21" s="1"/>
  <c r="D16" i="21"/>
  <c r="D29" i="21" s="1"/>
  <c r="D35" i="21" s="1"/>
  <c r="F47" i="20"/>
  <c r="D60" i="20" s="1"/>
  <c r="E47" i="20"/>
  <c r="D61" i="20" s="1"/>
  <c r="D47" i="20"/>
  <c r="P16" i="20"/>
  <c r="P29" i="20" s="1"/>
  <c r="P35" i="20" s="1"/>
  <c r="O16" i="20"/>
  <c r="O29" i="20" s="1"/>
  <c r="O35" i="20" s="1"/>
  <c r="N16" i="20"/>
  <c r="N29" i="20" s="1"/>
  <c r="N35" i="20" s="1"/>
  <c r="M16" i="20"/>
  <c r="M29" i="20" s="1"/>
  <c r="M35" i="20" s="1"/>
  <c r="L16" i="20"/>
  <c r="L29" i="20" s="1"/>
  <c r="L35" i="20" s="1"/>
  <c r="K16" i="20"/>
  <c r="K29" i="20" s="1"/>
  <c r="K35" i="20" s="1"/>
  <c r="J16" i="20"/>
  <c r="J29" i="20" s="1"/>
  <c r="J35" i="20" s="1"/>
  <c r="I16" i="20"/>
  <c r="I29" i="20" s="1"/>
  <c r="I35" i="20" s="1"/>
  <c r="H16" i="20"/>
  <c r="H29" i="20" s="1"/>
  <c r="H35" i="20" s="1"/>
  <c r="G16" i="20"/>
  <c r="G29" i="20" s="1"/>
  <c r="G35" i="20" s="1"/>
  <c r="F16" i="20"/>
  <c r="F29" i="20" s="1"/>
  <c r="F35" i="20" s="1"/>
  <c r="E16" i="20"/>
  <c r="E29" i="20" s="1"/>
  <c r="E35" i="20" s="1"/>
  <c r="D16" i="20"/>
  <c r="D29" i="20" s="1"/>
  <c r="D35" i="20" s="1"/>
  <c r="F47" i="18"/>
  <c r="D60" i="18" s="1"/>
  <c r="E47" i="18"/>
  <c r="D61" i="18" s="1"/>
  <c r="D47" i="18"/>
  <c r="P16" i="18"/>
  <c r="P29" i="18" s="1"/>
  <c r="P35" i="18" s="1"/>
  <c r="O16" i="18"/>
  <c r="O29" i="18" s="1"/>
  <c r="O35" i="18" s="1"/>
  <c r="N16" i="18"/>
  <c r="N29" i="18" s="1"/>
  <c r="N35" i="18" s="1"/>
  <c r="M16" i="18"/>
  <c r="M29" i="18" s="1"/>
  <c r="M35" i="18" s="1"/>
  <c r="L16" i="18"/>
  <c r="L29" i="18" s="1"/>
  <c r="L35" i="18" s="1"/>
  <c r="K16" i="18"/>
  <c r="K29" i="18" s="1"/>
  <c r="K35" i="18" s="1"/>
  <c r="J16" i="18"/>
  <c r="J29" i="18" s="1"/>
  <c r="J35" i="18" s="1"/>
  <c r="I16" i="18"/>
  <c r="I29" i="18" s="1"/>
  <c r="I35" i="18" s="1"/>
  <c r="H16" i="18"/>
  <c r="H29" i="18" s="1"/>
  <c r="H35" i="18" s="1"/>
  <c r="G16" i="18"/>
  <c r="G29" i="18" s="1"/>
  <c r="G35" i="18" s="1"/>
  <c r="F16" i="18"/>
  <c r="F29" i="18" s="1"/>
  <c r="F35" i="18" s="1"/>
  <c r="E16" i="18"/>
  <c r="E29" i="18" s="1"/>
  <c r="E35" i="18" s="1"/>
  <c r="D16" i="18"/>
  <c r="D29" i="18" s="1"/>
  <c r="D35" i="18" s="1"/>
  <c r="F47" i="17"/>
  <c r="D60" i="17" s="1"/>
  <c r="E47" i="17"/>
  <c r="D61" i="17" s="1"/>
  <c r="D47" i="17"/>
  <c r="P16" i="17"/>
  <c r="P29" i="17" s="1"/>
  <c r="P35" i="17" s="1"/>
  <c r="O16" i="17"/>
  <c r="O29" i="17" s="1"/>
  <c r="O35" i="17" s="1"/>
  <c r="N16" i="17"/>
  <c r="N29" i="17" s="1"/>
  <c r="N35" i="17" s="1"/>
  <c r="M16" i="17"/>
  <c r="M29" i="17" s="1"/>
  <c r="M35" i="17" s="1"/>
  <c r="L16" i="17"/>
  <c r="L29" i="17" s="1"/>
  <c r="L35" i="17" s="1"/>
  <c r="K16" i="17"/>
  <c r="K29" i="17" s="1"/>
  <c r="K35" i="17" s="1"/>
  <c r="J16" i="17"/>
  <c r="J29" i="17" s="1"/>
  <c r="J35" i="17" s="1"/>
  <c r="I16" i="17"/>
  <c r="I29" i="17" s="1"/>
  <c r="I35" i="17" s="1"/>
  <c r="H16" i="17"/>
  <c r="H29" i="17" s="1"/>
  <c r="H35" i="17" s="1"/>
  <c r="G16" i="17"/>
  <c r="G29" i="17" s="1"/>
  <c r="G35" i="17" s="1"/>
  <c r="F16" i="17"/>
  <c r="F29" i="17" s="1"/>
  <c r="F35" i="17" s="1"/>
  <c r="E16" i="17"/>
  <c r="E29" i="17" s="1"/>
  <c r="E35" i="17" s="1"/>
  <c r="D16" i="17"/>
  <c r="D29" i="17" s="1"/>
  <c r="D35" i="17" s="1"/>
  <c r="F47" i="16"/>
  <c r="D60" i="16" s="1"/>
  <c r="E47" i="16"/>
  <c r="D61" i="16" s="1"/>
  <c r="D47" i="16"/>
  <c r="P16" i="16"/>
  <c r="P29" i="16" s="1"/>
  <c r="P35" i="16" s="1"/>
  <c r="O16" i="16"/>
  <c r="O29" i="16" s="1"/>
  <c r="O35" i="16" s="1"/>
  <c r="N16" i="16"/>
  <c r="N29" i="16" s="1"/>
  <c r="N35" i="16" s="1"/>
  <c r="M16" i="16"/>
  <c r="M29" i="16" s="1"/>
  <c r="M35" i="16" s="1"/>
  <c r="L16" i="16"/>
  <c r="L29" i="16" s="1"/>
  <c r="L35" i="16" s="1"/>
  <c r="K16" i="16"/>
  <c r="K29" i="16" s="1"/>
  <c r="K35" i="16" s="1"/>
  <c r="J16" i="16"/>
  <c r="J29" i="16" s="1"/>
  <c r="J35" i="16" s="1"/>
  <c r="I16" i="16"/>
  <c r="I29" i="16" s="1"/>
  <c r="I35" i="16" s="1"/>
  <c r="H16" i="16"/>
  <c r="H29" i="16" s="1"/>
  <c r="H35" i="16" s="1"/>
  <c r="G16" i="16"/>
  <c r="G29" i="16" s="1"/>
  <c r="G35" i="16" s="1"/>
  <c r="F16" i="16"/>
  <c r="F29" i="16" s="1"/>
  <c r="F35" i="16" s="1"/>
  <c r="E16" i="16"/>
  <c r="E29" i="16" s="1"/>
  <c r="E35" i="16" s="1"/>
  <c r="D16" i="16"/>
  <c r="D29" i="16" s="1"/>
  <c r="D35" i="16" s="1"/>
  <c r="F47" i="15"/>
  <c r="D60" i="15" s="1"/>
  <c r="E47" i="15"/>
  <c r="D61" i="15" s="1"/>
  <c r="D47" i="15"/>
  <c r="P16" i="15"/>
  <c r="P29" i="15" s="1"/>
  <c r="P35" i="15" s="1"/>
  <c r="O16" i="15"/>
  <c r="O29" i="15" s="1"/>
  <c r="O35" i="15" s="1"/>
  <c r="N16" i="15"/>
  <c r="N29" i="15" s="1"/>
  <c r="N35" i="15" s="1"/>
  <c r="M16" i="15"/>
  <c r="M29" i="15" s="1"/>
  <c r="M35" i="15" s="1"/>
  <c r="L16" i="15"/>
  <c r="L29" i="15" s="1"/>
  <c r="L35" i="15" s="1"/>
  <c r="K16" i="15"/>
  <c r="K29" i="15" s="1"/>
  <c r="K35" i="15" s="1"/>
  <c r="J16" i="15"/>
  <c r="J29" i="15" s="1"/>
  <c r="J35" i="15" s="1"/>
  <c r="I16" i="15"/>
  <c r="I29" i="15" s="1"/>
  <c r="I35" i="15" s="1"/>
  <c r="H16" i="15"/>
  <c r="H29" i="15" s="1"/>
  <c r="H35" i="15" s="1"/>
  <c r="G16" i="15"/>
  <c r="G29" i="15" s="1"/>
  <c r="G35" i="15" s="1"/>
  <c r="F16" i="15"/>
  <c r="F29" i="15" s="1"/>
  <c r="F35" i="15" s="1"/>
  <c r="E16" i="15"/>
  <c r="E29" i="15" s="1"/>
  <c r="E35" i="15" s="1"/>
  <c r="D16" i="15"/>
  <c r="D29" i="15" s="1"/>
  <c r="D35" i="15" s="1"/>
  <c r="F47" i="13"/>
  <c r="D60" i="13" s="1"/>
  <c r="E47" i="13"/>
  <c r="D61" i="13" s="1"/>
  <c r="D47" i="13"/>
  <c r="P16" i="13"/>
  <c r="P29" i="13" s="1"/>
  <c r="P35" i="13" s="1"/>
  <c r="O16" i="13"/>
  <c r="O29" i="13" s="1"/>
  <c r="O35" i="13" s="1"/>
  <c r="N16" i="13"/>
  <c r="N29" i="13" s="1"/>
  <c r="N35" i="13" s="1"/>
  <c r="M16" i="13"/>
  <c r="M29" i="13" s="1"/>
  <c r="M35" i="13" s="1"/>
  <c r="L16" i="13"/>
  <c r="L29" i="13" s="1"/>
  <c r="L35" i="13" s="1"/>
  <c r="K16" i="13"/>
  <c r="K29" i="13" s="1"/>
  <c r="K35" i="13" s="1"/>
  <c r="J16" i="13"/>
  <c r="J29" i="13" s="1"/>
  <c r="J35" i="13" s="1"/>
  <c r="I16" i="13"/>
  <c r="I29" i="13" s="1"/>
  <c r="I35" i="13" s="1"/>
  <c r="H16" i="13"/>
  <c r="H29" i="13" s="1"/>
  <c r="H35" i="13" s="1"/>
  <c r="G16" i="13"/>
  <c r="G29" i="13" s="1"/>
  <c r="G35" i="13" s="1"/>
  <c r="F16" i="13"/>
  <c r="F29" i="13" s="1"/>
  <c r="F35" i="13" s="1"/>
  <c r="E16" i="13"/>
  <c r="E29" i="13" s="1"/>
  <c r="E35" i="13" s="1"/>
  <c r="D16" i="13"/>
  <c r="D29" i="13" s="1"/>
  <c r="D35" i="13" s="1"/>
  <c r="F47" i="10"/>
  <c r="D60" i="10" s="1"/>
  <c r="E47" i="10"/>
  <c r="D61" i="10" s="1"/>
  <c r="D47" i="10"/>
  <c r="P16" i="10"/>
  <c r="P29" i="10" s="1"/>
  <c r="P35" i="10" s="1"/>
  <c r="O16" i="10"/>
  <c r="O29" i="10" s="1"/>
  <c r="O35" i="10" s="1"/>
  <c r="N16" i="10"/>
  <c r="N29" i="10" s="1"/>
  <c r="N35" i="10" s="1"/>
  <c r="M16" i="10"/>
  <c r="M29" i="10" s="1"/>
  <c r="M35" i="10" s="1"/>
  <c r="L16" i="10"/>
  <c r="L29" i="10" s="1"/>
  <c r="L35" i="10" s="1"/>
  <c r="K16" i="10"/>
  <c r="K29" i="10" s="1"/>
  <c r="K35" i="10" s="1"/>
  <c r="J16" i="10"/>
  <c r="J29" i="10" s="1"/>
  <c r="J35" i="10" s="1"/>
  <c r="I16" i="10"/>
  <c r="I29" i="10" s="1"/>
  <c r="I35" i="10" s="1"/>
  <c r="H16" i="10"/>
  <c r="H29" i="10" s="1"/>
  <c r="H35" i="10" s="1"/>
  <c r="G16" i="10"/>
  <c r="G29" i="10" s="1"/>
  <c r="G35" i="10" s="1"/>
  <c r="F16" i="10"/>
  <c r="F29" i="10" s="1"/>
  <c r="F35" i="10" s="1"/>
  <c r="E16" i="10"/>
  <c r="E29" i="10" s="1"/>
  <c r="E35" i="10" s="1"/>
  <c r="D16" i="10"/>
  <c r="D29" i="10" s="1"/>
  <c r="D35" i="10" s="1"/>
  <c r="F47" i="12"/>
  <c r="D60" i="12" s="1"/>
  <c r="E47" i="12"/>
  <c r="D61" i="12" s="1"/>
  <c r="D47" i="12"/>
  <c r="P16" i="12"/>
  <c r="P29" i="12" s="1"/>
  <c r="P35" i="12" s="1"/>
  <c r="O16" i="12"/>
  <c r="O29" i="12" s="1"/>
  <c r="O35" i="12" s="1"/>
  <c r="N16" i="12"/>
  <c r="N29" i="12" s="1"/>
  <c r="N35" i="12" s="1"/>
  <c r="M16" i="12"/>
  <c r="M29" i="12" s="1"/>
  <c r="M35" i="12" s="1"/>
  <c r="L16" i="12"/>
  <c r="L29" i="12" s="1"/>
  <c r="L35" i="12" s="1"/>
  <c r="K16" i="12"/>
  <c r="K29" i="12" s="1"/>
  <c r="K35" i="12" s="1"/>
  <c r="J16" i="12"/>
  <c r="J29" i="12" s="1"/>
  <c r="J35" i="12" s="1"/>
  <c r="I16" i="12"/>
  <c r="I29" i="12" s="1"/>
  <c r="I35" i="12" s="1"/>
  <c r="H16" i="12"/>
  <c r="H29" i="12" s="1"/>
  <c r="H35" i="12" s="1"/>
  <c r="G16" i="12"/>
  <c r="G29" i="12" s="1"/>
  <c r="G35" i="12" s="1"/>
  <c r="F16" i="12"/>
  <c r="F29" i="12" s="1"/>
  <c r="F35" i="12" s="1"/>
  <c r="E16" i="12"/>
  <c r="E29" i="12" s="1"/>
  <c r="E35" i="12" s="1"/>
  <c r="D16" i="12"/>
  <c r="D29" i="12" s="1"/>
  <c r="D35" i="12" s="1"/>
  <c r="F47" i="11"/>
  <c r="D60" i="11" s="1"/>
  <c r="E47" i="11"/>
  <c r="D61" i="11" s="1"/>
  <c r="D69" i="11" s="1"/>
  <c r="D47" i="11"/>
  <c r="P16" i="11"/>
  <c r="P29" i="11" s="1"/>
  <c r="P35" i="11" s="1"/>
  <c r="O16" i="11"/>
  <c r="O29" i="11" s="1"/>
  <c r="O35" i="11" s="1"/>
  <c r="N16" i="11"/>
  <c r="N29" i="11" s="1"/>
  <c r="N35" i="11" s="1"/>
  <c r="M16" i="11"/>
  <c r="M29" i="11" s="1"/>
  <c r="M35" i="11" s="1"/>
  <c r="L16" i="11"/>
  <c r="L29" i="11" s="1"/>
  <c r="L35" i="11" s="1"/>
  <c r="K16" i="11"/>
  <c r="K29" i="11" s="1"/>
  <c r="K35" i="11" s="1"/>
  <c r="J16" i="11"/>
  <c r="J29" i="11" s="1"/>
  <c r="J35" i="11" s="1"/>
  <c r="I16" i="11"/>
  <c r="I29" i="11" s="1"/>
  <c r="I35" i="11" s="1"/>
  <c r="H16" i="11"/>
  <c r="H29" i="11" s="1"/>
  <c r="H35" i="11" s="1"/>
  <c r="G16" i="11"/>
  <c r="G29" i="11" s="1"/>
  <c r="G35" i="11" s="1"/>
  <c r="F16" i="11"/>
  <c r="F29" i="11" s="1"/>
  <c r="F35" i="11" s="1"/>
  <c r="E16" i="11"/>
  <c r="E29" i="11" s="1"/>
  <c r="E35" i="11" s="1"/>
  <c r="D16" i="11"/>
  <c r="D29" i="11" s="1"/>
  <c r="D35" i="11" s="1"/>
  <c r="F47" i="8"/>
  <c r="D60" i="8" s="1"/>
  <c r="E47" i="8"/>
  <c r="D61" i="8" s="1"/>
  <c r="D69" i="8" s="1"/>
  <c r="D47" i="8"/>
  <c r="P16" i="8"/>
  <c r="P29" i="8" s="1"/>
  <c r="P35" i="8" s="1"/>
  <c r="O16" i="8"/>
  <c r="O29" i="8" s="1"/>
  <c r="O35" i="8" s="1"/>
  <c r="N16" i="8"/>
  <c r="N29" i="8" s="1"/>
  <c r="N35" i="8" s="1"/>
  <c r="M16" i="8"/>
  <c r="M29" i="8" s="1"/>
  <c r="M35" i="8" s="1"/>
  <c r="L16" i="8"/>
  <c r="L29" i="8" s="1"/>
  <c r="L35" i="8" s="1"/>
  <c r="K16" i="8"/>
  <c r="K29" i="8" s="1"/>
  <c r="K35" i="8" s="1"/>
  <c r="J16" i="8"/>
  <c r="J29" i="8" s="1"/>
  <c r="J35" i="8" s="1"/>
  <c r="I16" i="8"/>
  <c r="I29" i="8" s="1"/>
  <c r="I35" i="8" s="1"/>
  <c r="H16" i="8"/>
  <c r="H29" i="8" s="1"/>
  <c r="H35" i="8" s="1"/>
  <c r="G16" i="8"/>
  <c r="G29" i="8" s="1"/>
  <c r="G35" i="8" s="1"/>
  <c r="F16" i="8"/>
  <c r="F29" i="8" s="1"/>
  <c r="F35" i="8" s="1"/>
  <c r="E16" i="8"/>
  <c r="E29" i="8" s="1"/>
  <c r="E35" i="8" s="1"/>
  <c r="D16" i="8"/>
  <c r="D29" i="8" s="1"/>
  <c r="D35" i="8" s="1"/>
  <c r="E16" i="5"/>
  <c r="E29" i="5" s="1"/>
  <c r="E35" i="5" s="1"/>
  <c r="F16" i="5"/>
  <c r="F29" i="5" s="1"/>
  <c r="F35" i="5" s="1"/>
  <c r="G16" i="5"/>
  <c r="G29" i="5" s="1"/>
  <c r="G35" i="5" s="1"/>
  <c r="H16" i="5"/>
  <c r="H29" i="5" s="1"/>
  <c r="H35" i="5" s="1"/>
  <c r="I16" i="5"/>
  <c r="I29" i="5" s="1"/>
  <c r="I35" i="5" s="1"/>
  <c r="J16" i="5"/>
  <c r="J29" i="5" s="1"/>
  <c r="J35" i="5" s="1"/>
  <c r="K16" i="5"/>
  <c r="K29" i="5" s="1"/>
  <c r="K35" i="5" s="1"/>
  <c r="L16" i="5"/>
  <c r="L29" i="5" s="1"/>
  <c r="L35" i="5" s="1"/>
  <c r="M16" i="5"/>
  <c r="M29" i="5" s="1"/>
  <c r="M35" i="5" s="1"/>
  <c r="N16" i="5"/>
  <c r="N29" i="5" s="1"/>
  <c r="N35" i="5" s="1"/>
  <c r="O16" i="5"/>
  <c r="O29" i="5" s="1"/>
  <c r="O35" i="5" s="1"/>
  <c r="P16" i="5"/>
  <c r="P29" i="5" s="1"/>
  <c r="P35" i="5" s="1"/>
  <c r="D47" i="5"/>
  <c r="E47" i="5"/>
  <c r="D61" i="5" s="1"/>
  <c r="D69" i="5" s="1"/>
  <c r="F47" i="5"/>
  <c r="D60" i="5" s="1"/>
  <c r="D16" i="5"/>
  <c r="D29" i="5" s="1"/>
  <c r="D35" i="5" s="1"/>
  <c r="O90" i="1" l="1"/>
  <c r="D141" i="1"/>
  <c r="C141" i="1"/>
  <c r="O38" i="5"/>
  <c r="P38" i="5"/>
  <c r="O39" i="5"/>
  <c r="P39" i="5"/>
  <c r="P20" i="5"/>
  <c r="P23" i="5"/>
  <c r="M9" i="5"/>
  <c r="N9" i="5"/>
  <c r="O9" i="5"/>
  <c r="P9" i="5"/>
  <c r="R9" i="20"/>
  <c r="S9" i="20"/>
  <c r="T9" i="20"/>
  <c r="R10" i="16"/>
  <c r="E38" i="12"/>
  <c r="D50" i="8"/>
  <c r="O23" i="8"/>
  <c r="P23" i="8"/>
  <c r="P20" i="8"/>
  <c r="P9" i="8"/>
  <c r="D50" i="5"/>
  <c r="E50" i="5"/>
  <c r="F50" i="5"/>
  <c r="P36" i="5"/>
  <c r="P37" i="5"/>
  <c r="S21" i="20" l="1"/>
  <c r="S24" i="20"/>
  <c r="T21" i="20"/>
  <c r="T24" i="20"/>
  <c r="R11" i="16"/>
  <c r="S25" i="16"/>
  <c r="S22" i="16"/>
  <c r="S18" i="16" s="1"/>
  <c r="P10" i="8"/>
  <c r="Q21" i="8"/>
  <c r="Q24" i="8"/>
  <c r="Q21" i="5"/>
  <c r="Q24" i="5"/>
  <c r="Q17" i="5"/>
  <c r="O116" i="1"/>
  <c r="B141" i="1" s="1"/>
  <c r="S17" i="27"/>
  <c r="S17" i="28"/>
  <c r="S17" i="24"/>
  <c r="T17" i="24"/>
  <c r="R17" i="13"/>
  <c r="T17" i="17"/>
  <c r="T17" i="11"/>
  <c r="T17" i="18"/>
  <c r="S17" i="22"/>
  <c r="S17" i="26"/>
  <c r="S17" i="11"/>
  <c r="R17" i="11"/>
  <c r="R18" i="15"/>
  <c r="T17" i="20"/>
  <c r="S17" i="10"/>
  <c r="R17" i="21"/>
  <c r="T17" i="23"/>
  <c r="R17" i="15"/>
  <c r="R17" i="20"/>
  <c r="R17" i="24"/>
  <c r="T17" i="16"/>
  <c r="S17" i="21"/>
  <c r="T17" i="22"/>
  <c r="T17" i="10"/>
  <c r="R18" i="18"/>
  <c r="T17" i="15"/>
  <c r="R17" i="17"/>
  <c r="R18" i="17"/>
  <c r="S17" i="17"/>
  <c r="S17" i="20"/>
  <c r="R17" i="22"/>
  <c r="S17" i="18"/>
  <c r="S17" i="25"/>
  <c r="P17" i="12"/>
  <c r="R17" i="10"/>
  <c r="R18" i="13"/>
  <c r="R18" i="24"/>
  <c r="R18" i="26"/>
  <c r="R18" i="27"/>
  <c r="R17" i="16"/>
  <c r="T17" i="26"/>
  <c r="T17" i="27"/>
  <c r="R17" i="27"/>
  <c r="R17" i="23"/>
  <c r="R18" i="23"/>
  <c r="R17" i="18"/>
  <c r="T17" i="13"/>
  <c r="S17" i="16"/>
  <c r="R17" i="25"/>
  <c r="R17" i="26"/>
  <c r="R17" i="28"/>
  <c r="S17" i="13"/>
  <c r="R18" i="8"/>
  <c r="R18" i="11"/>
  <c r="R18" i="28"/>
  <c r="S17" i="15"/>
  <c r="T17" i="25"/>
  <c r="T17" i="28"/>
  <c r="S17" i="23"/>
  <c r="P21" i="5"/>
  <c r="T17" i="21"/>
  <c r="P41" i="5"/>
  <c r="P24" i="5"/>
  <c r="P40" i="5"/>
  <c r="R18" i="25"/>
  <c r="R18" i="10"/>
  <c r="T17" i="12"/>
  <c r="S17" i="12"/>
  <c r="R19" i="25" l="1"/>
  <c r="Q17" i="8"/>
  <c r="Q22" i="8"/>
  <c r="Q25" i="8"/>
  <c r="P17" i="5"/>
  <c r="R18" i="16"/>
  <c r="R18" i="22"/>
  <c r="R19" i="24"/>
  <c r="R18" i="21"/>
  <c r="R18" i="20"/>
  <c r="R18" i="12"/>
  <c r="S19" i="16" l="1"/>
  <c r="Q18" i="8"/>
  <c r="R19" i="13"/>
  <c r="R19" i="15"/>
  <c r="R19" i="23"/>
  <c r="R19" i="18"/>
  <c r="R19" i="27"/>
  <c r="R19" i="10"/>
  <c r="R19" i="22"/>
  <c r="R19" i="16"/>
  <c r="R19" i="21"/>
  <c r="R19" i="26"/>
  <c r="R19" i="28"/>
  <c r="R19" i="20"/>
  <c r="R19" i="17"/>
  <c r="P10" i="5" l="1"/>
  <c r="O10" i="5"/>
  <c r="Q25" i="5" l="1"/>
  <c r="Q22" i="5"/>
  <c r="Q18" i="5"/>
  <c r="P22" i="5"/>
  <c r="P25" i="5"/>
  <c r="P18" i="5" l="1"/>
  <c r="D69" i="17"/>
  <c r="E30" i="28"/>
  <c r="E31" i="28" s="1"/>
  <c r="E37" i="28" s="1"/>
  <c r="E30" i="27"/>
  <c r="E31" i="27" s="1"/>
  <c r="E37" i="27" s="1"/>
  <c r="E30" i="26"/>
  <c r="E31" i="26" s="1"/>
  <c r="E37" i="26" s="1"/>
  <c r="E30" i="25"/>
  <c r="E31" i="25" s="1"/>
  <c r="E37" i="25" s="1"/>
  <c r="E30" i="24"/>
  <c r="E31" i="24" s="1"/>
  <c r="E37" i="24" s="1"/>
  <c r="E30" i="23"/>
  <c r="E31" i="23" s="1"/>
  <c r="E37" i="23" s="1"/>
  <c r="E30" i="22"/>
  <c r="E36" i="22" s="1"/>
  <c r="E30" i="21"/>
  <c r="E31" i="21" s="1"/>
  <c r="E37" i="21" s="1"/>
  <c r="E30" i="20"/>
  <c r="E31" i="20" s="1"/>
  <c r="E37" i="20" s="1"/>
  <c r="E30" i="18"/>
  <c r="D58" i="28"/>
  <c r="D57" i="28"/>
  <c r="D50" i="28"/>
  <c r="E50" i="28"/>
  <c r="F50" i="28"/>
  <c r="D45" i="28"/>
  <c r="E39" i="28"/>
  <c r="E38" i="28"/>
  <c r="E23" i="28"/>
  <c r="E20" i="28"/>
  <c r="R10" i="28"/>
  <c r="S10" i="28"/>
  <c r="D9" i="28"/>
  <c r="D10" i="28" s="1"/>
  <c r="D69" i="28"/>
  <c r="D56" i="28"/>
  <c r="D6" i="28"/>
  <c r="D58" i="27"/>
  <c r="D57" i="27"/>
  <c r="D50" i="27"/>
  <c r="E50" i="27"/>
  <c r="F50" i="27"/>
  <c r="D45" i="27"/>
  <c r="E39" i="27"/>
  <c r="E38" i="27"/>
  <c r="E23" i="27"/>
  <c r="E20" i="27"/>
  <c r="R10" i="27"/>
  <c r="S10" i="27"/>
  <c r="D9" i="27"/>
  <c r="D10" i="27" s="1"/>
  <c r="D69" i="27"/>
  <c r="D56" i="27"/>
  <c r="D6" i="27"/>
  <c r="D58" i="26"/>
  <c r="D57" i="26"/>
  <c r="D50" i="26"/>
  <c r="E50" i="26"/>
  <c r="F50" i="26"/>
  <c r="D45" i="26"/>
  <c r="E39" i="26"/>
  <c r="E38" i="26"/>
  <c r="E23" i="26"/>
  <c r="E20" i="26"/>
  <c r="R10" i="26"/>
  <c r="S10" i="26"/>
  <c r="D9" i="26"/>
  <c r="D10" i="26" s="1"/>
  <c r="D69" i="26"/>
  <c r="D56" i="26"/>
  <c r="D6" i="26"/>
  <c r="D58" i="25"/>
  <c r="D57" i="25"/>
  <c r="D50" i="25"/>
  <c r="E50" i="25"/>
  <c r="F50" i="25"/>
  <c r="D45" i="25"/>
  <c r="E39" i="25"/>
  <c r="E38" i="25"/>
  <c r="E23" i="25"/>
  <c r="E20" i="25"/>
  <c r="R10" i="25"/>
  <c r="S10" i="25"/>
  <c r="D9" i="25"/>
  <c r="D69" i="25"/>
  <c r="D56" i="25"/>
  <c r="D6" i="25"/>
  <c r="D58" i="24"/>
  <c r="D57" i="24"/>
  <c r="D50" i="24"/>
  <c r="E50" i="24"/>
  <c r="F50" i="24"/>
  <c r="D45" i="24"/>
  <c r="E39" i="24"/>
  <c r="E38" i="24"/>
  <c r="E23" i="24"/>
  <c r="E20" i="24"/>
  <c r="E20" i="23"/>
  <c r="R10" i="24"/>
  <c r="S10" i="24"/>
  <c r="D9" i="24"/>
  <c r="D10" i="24" s="1"/>
  <c r="D69" i="24"/>
  <c r="D56" i="24"/>
  <c r="D6" i="24"/>
  <c r="D58" i="23"/>
  <c r="D57" i="23"/>
  <c r="D50" i="23"/>
  <c r="E50" i="23"/>
  <c r="F50" i="23"/>
  <c r="D45" i="23"/>
  <c r="E39" i="23"/>
  <c r="E38" i="23"/>
  <c r="E23" i="23"/>
  <c r="R10" i="23"/>
  <c r="S10" i="23"/>
  <c r="D9" i="23"/>
  <c r="D10" i="23" s="1"/>
  <c r="D69" i="23"/>
  <c r="D56" i="23"/>
  <c r="D6" i="23"/>
  <c r="D58" i="22"/>
  <c r="D57" i="22"/>
  <c r="D50" i="22"/>
  <c r="E50" i="22"/>
  <c r="F50" i="22"/>
  <c r="D45" i="22"/>
  <c r="E39" i="22"/>
  <c r="E38" i="22"/>
  <c r="E23" i="22"/>
  <c r="E20" i="22"/>
  <c r="R10" i="22"/>
  <c r="S10" i="22"/>
  <c r="D9" i="22"/>
  <c r="D10" i="22" s="1"/>
  <c r="D69" i="22"/>
  <c r="D56" i="22"/>
  <c r="D6" i="22"/>
  <c r="D58" i="21"/>
  <c r="D57" i="21"/>
  <c r="D50" i="21"/>
  <c r="E50" i="21"/>
  <c r="F50" i="21"/>
  <c r="D45" i="21"/>
  <c r="E39" i="21"/>
  <c r="E38" i="21"/>
  <c r="E23" i="21"/>
  <c r="E20" i="21"/>
  <c r="R10" i="21"/>
  <c r="S10" i="21"/>
  <c r="D9" i="21"/>
  <c r="D10" i="21" s="1"/>
  <c r="D69" i="21"/>
  <c r="D56" i="21"/>
  <c r="D6" i="21"/>
  <c r="D9" i="20"/>
  <c r="S10" i="20"/>
  <c r="R10" i="20"/>
  <c r="D58" i="20"/>
  <c r="D57" i="20"/>
  <c r="D50" i="20"/>
  <c r="E50" i="20"/>
  <c r="F50" i="20"/>
  <c r="D45" i="20"/>
  <c r="E39" i="20"/>
  <c r="E38" i="20"/>
  <c r="E23" i="20"/>
  <c r="E20" i="20"/>
  <c r="D69" i="20"/>
  <c r="D56" i="20"/>
  <c r="D6" i="20"/>
  <c r="R30" i="28" l="1"/>
  <c r="R36" i="28" s="1"/>
  <c r="R40" i="28" s="1"/>
  <c r="T30" i="28"/>
  <c r="T36" i="28" s="1"/>
  <c r="T40" i="28" s="1"/>
  <c r="R31" i="28"/>
  <c r="R37" i="28" s="1"/>
  <c r="R41" i="28" s="1"/>
  <c r="S30" i="28"/>
  <c r="S36" i="28" s="1"/>
  <c r="S40" i="28" s="1"/>
  <c r="S11" i="28"/>
  <c r="T25" i="28"/>
  <c r="T22" i="28"/>
  <c r="T18" i="28" s="1"/>
  <c r="T19" i="28" s="1"/>
  <c r="R11" i="28"/>
  <c r="S25" i="28"/>
  <c r="S22" i="28"/>
  <c r="S18" i="28" s="1"/>
  <c r="S19" i="28" s="1"/>
  <c r="R30" i="27"/>
  <c r="R36" i="27" s="1"/>
  <c r="R40" i="27" s="1"/>
  <c r="S30" i="27"/>
  <c r="S36" i="27" s="1"/>
  <c r="S40" i="27" s="1"/>
  <c r="R31" i="27"/>
  <c r="R37" i="27" s="1"/>
  <c r="R41" i="27" s="1"/>
  <c r="S11" i="27"/>
  <c r="T25" i="27"/>
  <c r="T22" i="27"/>
  <c r="T18" i="27" s="1"/>
  <c r="T19" i="27" s="1"/>
  <c r="R11" i="27"/>
  <c r="S25" i="27"/>
  <c r="S22" i="27"/>
  <c r="T30" i="26"/>
  <c r="T36" i="26" s="1"/>
  <c r="T40" i="26" s="1"/>
  <c r="S30" i="26"/>
  <c r="S36" i="26" s="1"/>
  <c r="S40" i="26" s="1"/>
  <c r="R31" i="26"/>
  <c r="R37" i="26" s="1"/>
  <c r="R41" i="26" s="1"/>
  <c r="R30" i="26"/>
  <c r="R36" i="26" s="1"/>
  <c r="R40" i="26" s="1"/>
  <c r="R11" i="26"/>
  <c r="S25" i="26"/>
  <c r="S22" i="26"/>
  <c r="S18" i="26" s="1"/>
  <c r="S11" i="26"/>
  <c r="T25" i="26"/>
  <c r="T22" i="26"/>
  <c r="T18" i="26" s="1"/>
  <c r="T19" i="26" s="1"/>
  <c r="S30" i="25"/>
  <c r="S36" i="25" s="1"/>
  <c r="S40" i="25" s="1"/>
  <c r="T30" i="25"/>
  <c r="T36" i="25" s="1"/>
  <c r="T40" i="25" s="1"/>
  <c r="R31" i="25"/>
  <c r="R37" i="25" s="1"/>
  <c r="R41" i="25" s="1"/>
  <c r="R30" i="25"/>
  <c r="R36" i="25" s="1"/>
  <c r="R40" i="25" s="1"/>
  <c r="R11" i="25"/>
  <c r="S25" i="25"/>
  <c r="S22" i="25"/>
  <c r="S18" i="25" s="1"/>
  <c r="S11" i="25"/>
  <c r="T22" i="25"/>
  <c r="T25" i="25"/>
  <c r="R30" i="24"/>
  <c r="R36" i="24" s="1"/>
  <c r="R40" i="24" s="1"/>
  <c r="R31" i="24"/>
  <c r="R37" i="24" s="1"/>
  <c r="R41" i="24" s="1"/>
  <c r="T30" i="24"/>
  <c r="T36" i="24" s="1"/>
  <c r="T40" i="24" s="1"/>
  <c r="S30" i="24"/>
  <c r="S36" i="24" s="1"/>
  <c r="S40" i="24" s="1"/>
  <c r="S11" i="24"/>
  <c r="T25" i="24"/>
  <c r="T22" i="24"/>
  <c r="R11" i="24"/>
  <c r="S25" i="24"/>
  <c r="S22" i="24"/>
  <c r="R30" i="23"/>
  <c r="R36" i="23" s="1"/>
  <c r="R40" i="23" s="1"/>
  <c r="R31" i="23"/>
  <c r="R37" i="23" s="1"/>
  <c r="R41" i="23" s="1"/>
  <c r="S30" i="23"/>
  <c r="S36" i="23" s="1"/>
  <c r="S40" i="23" s="1"/>
  <c r="T30" i="23"/>
  <c r="T36" i="23" s="1"/>
  <c r="T40" i="23" s="1"/>
  <c r="S11" i="23"/>
  <c r="T25" i="23"/>
  <c r="T22" i="23"/>
  <c r="T18" i="23" s="1"/>
  <c r="T19" i="23" s="1"/>
  <c r="R11" i="23"/>
  <c r="S25" i="23"/>
  <c r="S22" i="23"/>
  <c r="S18" i="23" s="1"/>
  <c r="S19" i="23" s="1"/>
  <c r="R31" i="22"/>
  <c r="R37" i="22" s="1"/>
  <c r="R41" i="22" s="1"/>
  <c r="S30" i="22"/>
  <c r="S36" i="22" s="1"/>
  <c r="S40" i="22" s="1"/>
  <c r="R30" i="22"/>
  <c r="R36" i="22" s="1"/>
  <c r="R40" i="22" s="1"/>
  <c r="S11" i="22"/>
  <c r="T25" i="22"/>
  <c r="T22" i="22"/>
  <c r="R11" i="22"/>
  <c r="S25" i="22"/>
  <c r="S22" i="22"/>
  <c r="R31" i="21"/>
  <c r="R37" i="21" s="1"/>
  <c r="R41" i="21" s="1"/>
  <c r="S30" i="21"/>
  <c r="S36" i="21" s="1"/>
  <c r="S40" i="21" s="1"/>
  <c r="R30" i="21"/>
  <c r="R36" i="21" s="1"/>
  <c r="R40" i="21" s="1"/>
  <c r="S11" i="21"/>
  <c r="T25" i="21"/>
  <c r="T22" i="21"/>
  <c r="R11" i="21"/>
  <c r="S25" i="21"/>
  <c r="S22" i="21"/>
  <c r="S18" i="21" s="1"/>
  <c r="T30" i="20"/>
  <c r="T36" i="20" s="1"/>
  <c r="T40" i="20" s="1"/>
  <c r="R30" i="20"/>
  <c r="R36" i="20" s="1"/>
  <c r="R40" i="20" s="1"/>
  <c r="R31" i="20"/>
  <c r="R37" i="20" s="1"/>
  <c r="R41" i="20" s="1"/>
  <c r="S30" i="20"/>
  <c r="S36" i="20" s="1"/>
  <c r="S40" i="20" s="1"/>
  <c r="S22" i="20"/>
  <c r="S25" i="20"/>
  <c r="T25" i="20"/>
  <c r="T22" i="20"/>
  <c r="T18" i="20" s="1"/>
  <c r="T19" i="20" s="1"/>
  <c r="K17" i="27"/>
  <c r="E21" i="25"/>
  <c r="L17" i="25"/>
  <c r="G18" i="27"/>
  <c r="G18" i="26"/>
  <c r="P17" i="27"/>
  <c r="P17" i="20"/>
  <c r="P17" i="23"/>
  <c r="P17" i="28"/>
  <c r="P17" i="26"/>
  <c r="P17" i="25"/>
  <c r="S18" i="20"/>
  <c r="S19" i="20" s="1"/>
  <c r="P17" i="24"/>
  <c r="P17" i="22"/>
  <c r="S18" i="22"/>
  <c r="S19" i="22" s="1"/>
  <c r="P17" i="21"/>
  <c r="O18" i="25"/>
  <c r="G18" i="22"/>
  <c r="G18" i="21"/>
  <c r="F18" i="21"/>
  <c r="N18" i="27"/>
  <c r="K17" i="28"/>
  <c r="L17" i="21"/>
  <c r="L17" i="22"/>
  <c r="F17" i="25"/>
  <c r="L17" i="27"/>
  <c r="M17" i="27"/>
  <c r="D10" i="25"/>
  <c r="E22" i="25" s="1"/>
  <c r="K17" i="23"/>
  <c r="H17" i="20"/>
  <c r="G17" i="27"/>
  <c r="G17" i="28"/>
  <c r="I17" i="27"/>
  <c r="L17" i="26"/>
  <c r="K17" i="26"/>
  <c r="E25" i="22"/>
  <c r="G17" i="20"/>
  <c r="E21" i="26"/>
  <c r="G17" i="21"/>
  <c r="O17" i="20"/>
  <c r="N17" i="21"/>
  <c r="I17" i="21"/>
  <c r="O17" i="21"/>
  <c r="J17" i="22"/>
  <c r="M17" i="23"/>
  <c r="E24" i="23"/>
  <c r="H17" i="23"/>
  <c r="E21" i="24"/>
  <c r="I17" i="25"/>
  <c r="N17" i="25"/>
  <c r="H17" i="26"/>
  <c r="N17" i="26"/>
  <c r="F17" i="26"/>
  <c r="F17" i="27"/>
  <c r="E21" i="27"/>
  <c r="E21" i="28"/>
  <c r="E41" i="28"/>
  <c r="F17" i="28"/>
  <c r="H17" i="28"/>
  <c r="E21" i="20"/>
  <c r="F17" i="20"/>
  <c r="E36" i="20"/>
  <c r="E40" i="20" s="1"/>
  <c r="N17" i="20"/>
  <c r="H18" i="20"/>
  <c r="F17" i="21"/>
  <c r="H17" i="21"/>
  <c r="M17" i="22"/>
  <c r="I17" i="22"/>
  <c r="E21" i="22"/>
  <c r="K17" i="22"/>
  <c r="N17" i="24"/>
  <c r="K18" i="24"/>
  <c r="H17" i="24"/>
  <c r="G17" i="26"/>
  <c r="E41" i="23"/>
  <c r="E41" i="20"/>
  <c r="E41" i="24"/>
  <c r="E24" i="20"/>
  <c r="S11" i="20"/>
  <c r="E41" i="21"/>
  <c r="F17" i="22"/>
  <c r="N17" i="22"/>
  <c r="H17" i="22"/>
  <c r="J17" i="24"/>
  <c r="F17" i="24"/>
  <c r="M17" i="24"/>
  <c r="I17" i="24"/>
  <c r="E24" i="24"/>
  <c r="D10" i="20"/>
  <c r="E25" i="20" s="1"/>
  <c r="M17" i="20"/>
  <c r="O18" i="20"/>
  <c r="L17" i="20"/>
  <c r="J17" i="21"/>
  <c r="E24" i="21"/>
  <c r="E22" i="22"/>
  <c r="E40" i="22"/>
  <c r="E24" i="22"/>
  <c r="F17" i="23"/>
  <c r="O17" i="23"/>
  <c r="N17" i="23"/>
  <c r="I17" i="23"/>
  <c r="E21" i="23"/>
  <c r="O17" i="24"/>
  <c r="G17" i="24"/>
  <c r="I18" i="25"/>
  <c r="J17" i="25"/>
  <c r="H17" i="25"/>
  <c r="I17" i="26"/>
  <c r="E41" i="26"/>
  <c r="N17" i="27"/>
  <c r="E24" i="27"/>
  <c r="F18" i="27"/>
  <c r="O17" i="27"/>
  <c r="N17" i="28"/>
  <c r="O17" i="28"/>
  <c r="L18" i="28"/>
  <c r="L17" i="28"/>
  <c r="I17" i="28"/>
  <c r="J17" i="28"/>
  <c r="I18" i="28"/>
  <c r="E25" i="28"/>
  <c r="E22" i="28"/>
  <c r="M18" i="28"/>
  <c r="F18" i="28"/>
  <c r="N18" i="28"/>
  <c r="E24" i="28"/>
  <c r="M17" i="28"/>
  <c r="G18" i="28"/>
  <c r="O18" i="28"/>
  <c r="E36" i="28"/>
  <c r="E40" i="28" s="1"/>
  <c r="H18" i="28"/>
  <c r="E41" i="27"/>
  <c r="J17" i="27"/>
  <c r="H17" i="27"/>
  <c r="E25" i="27"/>
  <c r="E22" i="27"/>
  <c r="M18" i="27"/>
  <c r="I18" i="27"/>
  <c r="O18" i="27"/>
  <c r="E36" i="27"/>
  <c r="E40" i="27" s="1"/>
  <c r="J18" i="27"/>
  <c r="H18" i="27"/>
  <c r="J17" i="26"/>
  <c r="K18" i="26"/>
  <c r="F18" i="26"/>
  <c r="N18" i="26"/>
  <c r="O17" i="26"/>
  <c r="I18" i="26"/>
  <c r="E22" i="26"/>
  <c r="E25" i="26"/>
  <c r="M18" i="26"/>
  <c r="E24" i="26"/>
  <c r="M17" i="26"/>
  <c r="O18" i="26"/>
  <c r="E36" i="26"/>
  <c r="E40" i="26" s="1"/>
  <c r="H18" i="26"/>
  <c r="E41" i="25"/>
  <c r="G17" i="25"/>
  <c r="O17" i="25"/>
  <c r="K17" i="25"/>
  <c r="J18" i="25"/>
  <c r="M18" i="25"/>
  <c r="N18" i="25"/>
  <c r="E24" i="25"/>
  <c r="M17" i="25"/>
  <c r="G18" i="25"/>
  <c r="E36" i="25"/>
  <c r="E40" i="25" s="1"/>
  <c r="H18" i="25"/>
  <c r="L17" i="24"/>
  <c r="G18" i="24"/>
  <c r="O18" i="24"/>
  <c r="J18" i="24"/>
  <c r="F18" i="24"/>
  <c r="I18" i="24"/>
  <c r="K17" i="24"/>
  <c r="E22" i="24"/>
  <c r="E25" i="24"/>
  <c r="M18" i="24"/>
  <c r="E36" i="24"/>
  <c r="E40" i="24" s="1"/>
  <c r="H18" i="24"/>
  <c r="K18" i="23"/>
  <c r="L18" i="23"/>
  <c r="L17" i="23"/>
  <c r="J17" i="23"/>
  <c r="N18" i="23"/>
  <c r="E25" i="23"/>
  <c r="E22" i="23"/>
  <c r="M18" i="23"/>
  <c r="O18" i="23"/>
  <c r="G17" i="23"/>
  <c r="E36" i="23"/>
  <c r="E40" i="23" s="1"/>
  <c r="H18" i="23"/>
  <c r="K18" i="22"/>
  <c r="O17" i="22"/>
  <c r="J18" i="22"/>
  <c r="H18" i="22"/>
  <c r="G17" i="22"/>
  <c r="O18" i="22"/>
  <c r="E31" i="22"/>
  <c r="E37" i="22" s="1"/>
  <c r="E41" i="22" s="1"/>
  <c r="K17" i="21"/>
  <c r="K18" i="21"/>
  <c r="J18" i="21"/>
  <c r="E22" i="21"/>
  <c r="E25" i="21"/>
  <c r="M18" i="21"/>
  <c r="H18" i="21"/>
  <c r="N18" i="21"/>
  <c r="M17" i="21"/>
  <c r="I18" i="21"/>
  <c r="O18" i="21"/>
  <c r="E36" i="21"/>
  <c r="E40" i="21" s="1"/>
  <c r="E21" i="21"/>
  <c r="I18" i="20"/>
  <c r="I17" i="20"/>
  <c r="R11" i="20"/>
  <c r="J18" i="20"/>
  <c r="J17" i="20"/>
  <c r="L18" i="20"/>
  <c r="K17" i="20"/>
  <c r="K18" i="20"/>
  <c r="F18" i="20"/>
  <c r="N18" i="20"/>
  <c r="E31" i="18"/>
  <c r="E30" i="17"/>
  <c r="E31" i="17" s="1"/>
  <c r="E30" i="16"/>
  <c r="E31" i="16" s="1"/>
  <c r="E30" i="15"/>
  <c r="E31" i="15" s="1"/>
  <c r="E30" i="13"/>
  <c r="E31" i="13" s="1"/>
  <c r="E30" i="10"/>
  <c r="E31" i="10" s="1"/>
  <c r="E30" i="12"/>
  <c r="E31" i="12" s="1"/>
  <c r="E30" i="11"/>
  <c r="E31" i="11" s="1"/>
  <c r="E30" i="8"/>
  <c r="E31" i="8" s="1"/>
  <c r="T18" i="24" l="1"/>
  <c r="T19" i="24" s="1"/>
  <c r="T18" i="21"/>
  <c r="T19" i="21" s="1"/>
  <c r="S31" i="28"/>
  <c r="S37" i="28" s="1"/>
  <c r="S41" i="28" s="1"/>
  <c r="T31" i="28"/>
  <c r="T37" i="28" s="1"/>
  <c r="T41" i="28" s="1"/>
  <c r="S18" i="27"/>
  <c r="S19" i="26"/>
  <c r="S31" i="26"/>
  <c r="S37" i="26" s="1"/>
  <c r="S41" i="26" s="1"/>
  <c r="S19" i="25"/>
  <c r="S31" i="25"/>
  <c r="S37" i="25" s="1"/>
  <c r="S41" i="25" s="1"/>
  <c r="T18" i="25"/>
  <c r="T19" i="25" s="1"/>
  <c r="S18" i="24"/>
  <c r="S31" i="23"/>
  <c r="S37" i="23" s="1"/>
  <c r="S41" i="23" s="1"/>
  <c r="S31" i="22"/>
  <c r="S37" i="22" s="1"/>
  <c r="S41" i="22" s="1"/>
  <c r="T18" i="22"/>
  <c r="T19" i="22" s="1"/>
  <c r="S19" i="21"/>
  <c r="S31" i="21"/>
  <c r="S37" i="21" s="1"/>
  <c r="S41" i="21" s="1"/>
  <c r="S31" i="20"/>
  <c r="S37" i="20" s="1"/>
  <c r="S41" i="20" s="1"/>
  <c r="E17" i="25"/>
  <c r="P18" i="27"/>
  <c r="P18" i="26"/>
  <c r="I18" i="22"/>
  <c r="P18" i="25"/>
  <c r="P18" i="23"/>
  <c r="P18" i="20"/>
  <c r="P18" i="24"/>
  <c r="P18" i="22"/>
  <c r="P18" i="28"/>
  <c r="P18" i="21"/>
  <c r="T31" i="20"/>
  <c r="T37" i="20" s="1"/>
  <c r="T41" i="20" s="1"/>
  <c r="K18" i="28"/>
  <c r="E25" i="25"/>
  <c r="E18" i="25" s="1"/>
  <c r="F18" i="25"/>
  <c r="T30" i="21"/>
  <c r="T36" i="21" s="1"/>
  <c r="T40" i="21" s="1"/>
  <c r="T30" i="27"/>
  <c r="T36" i="27" s="1"/>
  <c r="T40" i="27" s="1"/>
  <c r="L18" i="21"/>
  <c r="D48" i="23"/>
  <c r="D51" i="23" s="1"/>
  <c r="D48" i="28"/>
  <c r="D51" i="28" s="1"/>
  <c r="D48" i="26"/>
  <c r="D51" i="26" s="1"/>
  <c r="F18" i="22"/>
  <c r="D48" i="27"/>
  <c r="D51" i="27" s="1"/>
  <c r="D48" i="25"/>
  <c r="D51" i="25" s="1"/>
  <c r="E17" i="24"/>
  <c r="E17" i="26"/>
  <c r="E22" i="20"/>
  <c r="E18" i="20" s="1"/>
  <c r="N18" i="24"/>
  <c r="G18" i="20"/>
  <c r="E18" i="22"/>
  <c r="D48" i="21"/>
  <c r="D51" i="21" s="1"/>
  <c r="D49" i="20"/>
  <c r="D52" i="20" s="1"/>
  <c r="D48" i="20"/>
  <c r="D51" i="20" s="1"/>
  <c r="E17" i="28"/>
  <c r="E17" i="27"/>
  <c r="K18" i="25"/>
  <c r="E17" i="23"/>
  <c r="E17" i="21"/>
  <c r="J18" i="28"/>
  <c r="K18" i="27"/>
  <c r="L18" i="22"/>
  <c r="T30" i="22"/>
  <c r="T36" i="22" s="1"/>
  <c r="T40" i="22" s="1"/>
  <c r="E17" i="22"/>
  <c r="E17" i="20"/>
  <c r="D48" i="22"/>
  <c r="D51" i="22" s="1"/>
  <c r="F18" i="23"/>
  <c r="J18" i="23"/>
  <c r="G18" i="23"/>
  <c r="L18" i="25"/>
  <c r="I18" i="23"/>
  <c r="L18" i="24"/>
  <c r="M18" i="20"/>
  <c r="E18" i="21"/>
  <c r="M18" i="22"/>
  <c r="D48" i="24"/>
  <c r="D51" i="24" s="1"/>
  <c r="L18" i="27"/>
  <c r="E18" i="28"/>
  <c r="E18" i="27"/>
  <c r="D49" i="27"/>
  <c r="D52" i="27" s="1"/>
  <c r="J18" i="26"/>
  <c r="L18" i="26"/>
  <c r="E18" i="26"/>
  <c r="D49" i="24"/>
  <c r="D52" i="24" s="1"/>
  <c r="E18" i="24"/>
  <c r="D49" i="23"/>
  <c r="D52" i="23" s="1"/>
  <c r="E18" i="23"/>
  <c r="N18" i="22"/>
  <c r="S19" i="27" l="1"/>
  <c r="S31" i="27"/>
  <c r="S37" i="27" s="1"/>
  <c r="S41" i="27" s="1"/>
  <c r="S19" i="24"/>
  <c r="S31" i="24"/>
  <c r="S37" i="24" s="1"/>
  <c r="S41" i="24" s="1"/>
  <c r="T31" i="22"/>
  <c r="E49" i="22"/>
  <c r="E52" i="22" s="1"/>
  <c r="E49" i="28"/>
  <c r="E52" i="28" s="1"/>
  <c r="T31" i="24"/>
  <c r="T31" i="25"/>
  <c r="T31" i="27"/>
  <c r="E48" i="21"/>
  <c r="E51" i="21" s="1"/>
  <c r="F49" i="20"/>
  <c r="F52" i="20" s="1"/>
  <c r="D63" i="20" s="1"/>
  <c r="E48" i="28"/>
  <c r="E51" i="28" s="1"/>
  <c r="F48" i="21"/>
  <c r="F51" i="21" s="1"/>
  <c r="D62" i="21" s="1"/>
  <c r="E48" i="27"/>
  <c r="E51" i="27" s="1"/>
  <c r="E49" i="24"/>
  <c r="E52" i="24" s="1"/>
  <c r="F48" i="28"/>
  <c r="F51" i="28" s="1"/>
  <c r="D62" i="28" s="1"/>
  <c r="E48" i="26"/>
  <c r="E51" i="26" s="1"/>
  <c r="F48" i="24"/>
  <c r="F51" i="24" s="1"/>
  <c r="D62" i="24" s="1"/>
  <c r="F48" i="27"/>
  <c r="F51" i="27" s="1"/>
  <c r="D62" i="27" s="1"/>
  <c r="F48" i="26"/>
  <c r="F51" i="26" s="1"/>
  <c r="D62" i="26" s="1"/>
  <c r="F48" i="25"/>
  <c r="F51" i="25" s="1"/>
  <c r="D62" i="25" s="1"/>
  <c r="E48" i="24"/>
  <c r="E51" i="24" s="1"/>
  <c r="F48" i="23"/>
  <c r="F51" i="23" s="1"/>
  <c r="D62" i="23" s="1"/>
  <c r="E48" i="25"/>
  <c r="E51" i="25" s="1"/>
  <c r="E48" i="23"/>
  <c r="E51" i="23" s="1"/>
  <c r="F48" i="22"/>
  <c r="F51" i="22" s="1"/>
  <c r="D62" i="22" s="1"/>
  <c r="E48" i="22"/>
  <c r="E51" i="22" s="1"/>
  <c r="E48" i="20"/>
  <c r="E51" i="20" s="1"/>
  <c r="E49" i="27"/>
  <c r="E52" i="27" s="1"/>
  <c r="D49" i="25"/>
  <c r="D52" i="25" s="1"/>
  <c r="T31" i="21"/>
  <c r="T37" i="21" s="1"/>
  <c r="T41" i="21" s="1"/>
  <c r="T31" i="23"/>
  <c r="T37" i="23" s="1"/>
  <c r="T41" i="23" s="1"/>
  <c r="D49" i="26"/>
  <c r="D52" i="26" s="1"/>
  <c r="T31" i="26"/>
  <c r="T37" i="26" s="1"/>
  <c r="T41" i="26" s="1"/>
  <c r="D49" i="28"/>
  <c r="D52" i="28" s="1"/>
  <c r="D49" i="22"/>
  <c r="D52" i="22" s="1"/>
  <c r="D49" i="21"/>
  <c r="D52" i="21" s="1"/>
  <c r="T37" i="24" l="1"/>
  <c r="T41" i="24" s="1"/>
  <c r="F49" i="24" s="1"/>
  <c r="F52" i="24" s="1"/>
  <c r="D63" i="24" s="1"/>
  <c r="T37" i="22"/>
  <c r="T41" i="22" s="1"/>
  <c r="F49" i="22" s="1"/>
  <c r="F52" i="22" s="1"/>
  <c r="D63" i="22" s="1"/>
  <c r="T37" i="27"/>
  <c r="T41" i="27" s="1"/>
  <c r="F49" i="27" s="1"/>
  <c r="F52" i="27" s="1"/>
  <c r="D63" i="27" s="1"/>
  <c r="T37" i="25"/>
  <c r="T41" i="25" s="1"/>
  <c r="F49" i="25" s="1"/>
  <c r="F52" i="25" s="1"/>
  <c r="D63" i="25" s="1"/>
  <c r="E49" i="26"/>
  <c r="E52" i="26" s="1"/>
  <c r="E49" i="25"/>
  <c r="E52" i="25" s="1"/>
  <c r="E49" i="20"/>
  <c r="E52" i="20" s="1"/>
  <c r="F49" i="21"/>
  <c r="F52" i="21" s="1"/>
  <c r="D63" i="21" s="1"/>
  <c r="D64" i="21" s="1"/>
  <c r="F49" i="26"/>
  <c r="F52" i="26" s="1"/>
  <c r="D63" i="26" s="1"/>
  <c r="F49" i="28"/>
  <c r="F52" i="28" s="1"/>
  <c r="D63" i="28" s="1"/>
  <c r="F48" i="20"/>
  <c r="F51" i="20" s="1"/>
  <c r="D62" i="20" s="1"/>
  <c r="E49" i="21"/>
  <c r="E52" i="21" s="1"/>
  <c r="F49" i="23"/>
  <c r="F52" i="23" s="1"/>
  <c r="D63" i="23" s="1"/>
  <c r="E49" i="23"/>
  <c r="E52" i="23" s="1"/>
  <c r="D70" i="25" l="1"/>
  <c r="B22" i="4" s="1"/>
  <c r="D64" i="25"/>
  <c r="D64" i="27"/>
  <c r="D70" i="27"/>
  <c r="B24" i="4" s="1"/>
  <c r="D64" i="22"/>
  <c r="D70" i="22"/>
  <c r="B19" i="4" s="1"/>
  <c r="D64" i="24"/>
  <c r="D70" i="24"/>
  <c r="B21" i="4" s="1"/>
  <c r="D70" i="20"/>
  <c r="B17" i="4" s="1"/>
  <c r="D64" i="20"/>
  <c r="D64" i="26"/>
  <c r="D70" i="26"/>
  <c r="B23" i="4" s="1"/>
  <c r="D64" i="23"/>
  <c r="D70" i="23"/>
  <c r="B20" i="4" s="1"/>
  <c r="D64" i="28"/>
  <c r="D70" i="28"/>
  <c r="B25" i="4" s="1"/>
  <c r="D70" i="21"/>
  <c r="B18" i="4" s="1"/>
  <c r="D58" i="18"/>
  <c r="D57" i="18"/>
  <c r="D50" i="18"/>
  <c r="E50" i="18"/>
  <c r="F50" i="18"/>
  <c r="D45" i="18"/>
  <c r="E39" i="18"/>
  <c r="E38" i="18"/>
  <c r="E23" i="18"/>
  <c r="E20" i="18"/>
  <c r="R10" i="18"/>
  <c r="S10" i="18"/>
  <c r="D9" i="18"/>
  <c r="D69" i="18"/>
  <c r="D56" i="18"/>
  <c r="E37" i="18"/>
  <c r="E36" i="18"/>
  <c r="D6" i="18"/>
  <c r="D58" i="17"/>
  <c r="D57" i="17"/>
  <c r="D50" i="17"/>
  <c r="E50" i="17"/>
  <c r="F50" i="17"/>
  <c r="D45" i="17"/>
  <c r="E39" i="17"/>
  <c r="E38" i="17"/>
  <c r="E23" i="17"/>
  <c r="E20" i="17"/>
  <c r="R10" i="17"/>
  <c r="S10" i="17"/>
  <c r="D9" i="17"/>
  <c r="D10" i="17" s="1"/>
  <c r="D56" i="17"/>
  <c r="E37" i="17"/>
  <c r="E36" i="17"/>
  <c r="D6" i="17"/>
  <c r="D58" i="16"/>
  <c r="D57" i="16"/>
  <c r="D50" i="16"/>
  <c r="E50" i="16"/>
  <c r="F50" i="16"/>
  <c r="D45" i="16"/>
  <c r="E39" i="16"/>
  <c r="E38" i="16"/>
  <c r="E23" i="16"/>
  <c r="E20" i="16"/>
  <c r="S10" i="16"/>
  <c r="D9" i="16"/>
  <c r="D69" i="16"/>
  <c r="D56" i="16"/>
  <c r="E37" i="16"/>
  <c r="E36" i="16"/>
  <c r="D6" i="16"/>
  <c r="D58" i="15"/>
  <c r="D57" i="15"/>
  <c r="D50" i="15"/>
  <c r="E50" i="15"/>
  <c r="F50" i="15"/>
  <c r="D45" i="15"/>
  <c r="E39" i="15"/>
  <c r="E38" i="15"/>
  <c r="E23" i="15"/>
  <c r="E20" i="15"/>
  <c r="S10" i="15"/>
  <c r="R10" i="15"/>
  <c r="D9" i="15"/>
  <c r="D10" i="15" s="1"/>
  <c r="D69" i="15"/>
  <c r="D56" i="15"/>
  <c r="E37" i="15"/>
  <c r="E36" i="15"/>
  <c r="D6" i="15"/>
  <c r="D45" i="13"/>
  <c r="D58" i="13"/>
  <c r="D57" i="13"/>
  <c r="E50" i="13"/>
  <c r="F50" i="13"/>
  <c r="D50" i="13"/>
  <c r="E39" i="13"/>
  <c r="E38" i="13"/>
  <c r="E23" i="13"/>
  <c r="E20" i="13"/>
  <c r="R10" i="13"/>
  <c r="D9" i="13"/>
  <c r="D10" i="13" s="1"/>
  <c r="D69" i="13"/>
  <c r="D56" i="13"/>
  <c r="E37" i="13"/>
  <c r="E36" i="13"/>
  <c r="D6" i="13"/>
  <c r="D58" i="12"/>
  <c r="D57" i="12"/>
  <c r="D45" i="12"/>
  <c r="E50" i="12"/>
  <c r="F50" i="12"/>
  <c r="D50" i="12"/>
  <c r="E39" i="12"/>
  <c r="E23" i="12"/>
  <c r="E20" i="12"/>
  <c r="D9" i="12"/>
  <c r="D10" i="12" s="1"/>
  <c r="D69" i="12"/>
  <c r="D56" i="12"/>
  <c r="E37" i="12"/>
  <c r="E36" i="12"/>
  <c r="D6" i="12"/>
  <c r="T30" i="18" l="1"/>
  <c r="T36" i="18" s="1"/>
  <c r="T40" i="18" s="1"/>
  <c r="R30" i="18"/>
  <c r="R36" i="18" s="1"/>
  <c r="R40" i="18" s="1"/>
  <c r="S30" i="18"/>
  <c r="S36" i="18" s="1"/>
  <c r="S40" i="18" s="1"/>
  <c r="R31" i="18"/>
  <c r="R37" i="18" s="1"/>
  <c r="R41" i="18" s="1"/>
  <c r="S11" i="18"/>
  <c r="T22" i="18"/>
  <c r="T18" i="18" s="1"/>
  <c r="T19" i="18" s="1"/>
  <c r="T25" i="18"/>
  <c r="R11" i="18"/>
  <c r="S22" i="18"/>
  <c r="S25" i="18"/>
  <c r="R30" i="17"/>
  <c r="R36" i="17" s="1"/>
  <c r="R40" i="17" s="1"/>
  <c r="S30" i="17"/>
  <c r="S36" i="17" s="1"/>
  <c r="S40" i="17" s="1"/>
  <c r="R31" i="17"/>
  <c r="R37" i="17" s="1"/>
  <c r="R41" i="17" s="1"/>
  <c r="R11" i="17"/>
  <c r="S25" i="17"/>
  <c r="S22" i="17"/>
  <c r="S18" i="17" s="1"/>
  <c r="S19" i="17" s="1"/>
  <c r="S11" i="17"/>
  <c r="T25" i="17"/>
  <c r="T22" i="17"/>
  <c r="T18" i="17" s="1"/>
  <c r="T19" i="17" s="1"/>
  <c r="S30" i="16"/>
  <c r="S36" i="16" s="1"/>
  <c r="S40" i="16" s="1"/>
  <c r="S31" i="16"/>
  <c r="S37" i="16" s="1"/>
  <c r="S41" i="16" s="1"/>
  <c r="R31" i="16"/>
  <c r="R37" i="16" s="1"/>
  <c r="R41" i="16" s="1"/>
  <c r="R30" i="16"/>
  <c r="R36" i="16" s="1"/>
  <c r="R40" i="16" s="1"/>
  <c r="S11" i="16"/>
  <c r="T25" i="16"/>
  <c r="T22" i="16"/>
  <c r="R30" i="15"/>
  <c r="R36" i="15" s="1"/>
  <c r="R40" i="15" s="1"/>
  <c r="S30" i="15"/>
  <c r="S36" i="15" s="1"/>
  <c r="S40" i="15" s="1"/>
  <c r="R31" i="15"/>
  <c r="R37" i="15" s="1"/>
  <c r="R41" i="15" s="1"/>
  <c r="T30" i="15"/>
  <c r="T36" i="15" s="1"/>
  <c r="T40" i="15" s="1"/>
  <c r="F48" i="15" s="1"/>
  <c r="R11" i="15"/>
  <c r="S25" i="15"/>
  <c r="S22" i="15"/>
  <c r="S11" i="15"/>
  <c r="T25" i="15"/>
  <c r="T22" i="15"/>
  <c r="T18" i="15" s="1"/>
  <c r="T19" i="15" s="1"/>
  <c r="R31" i="13"/>
  <c r="R37" i="13" s="1"/>
  <c r="R41" i="13" s="1"/>
  <c r="R30" i="13"/>
  <c r="R36" i="13" s="1"/>
  <c r="R40" i="13" s="1"/>
  <c r="S30" i="13"/>
  <c r="S36" i="13" s="1"/>
  <c r="S40" i="13" s="1"/>
  <c r="R11" i="13"/>
  <c r="S25" i="13"/>
  <c r="S22" i="13"/>
  <c r="S30" i="12"/>
  <c r="S36" i="12" s="1"/>
  <c r="S40" i="12" s="1"/>
  <c r="R31" i="12"/>
  <c r="R37" i="12" s="1"/>
  <c r="R41" i="12" s="1"/>
  <c r="R30" i="12"/>
  <c r="R36" i="12" s="1"/>
  <c r="R40" i="12" s="1"/>
  <c r="K17" i="18"/>
  <c r="D48" i="18"/>
  <c r="D51" i="18" s="1"/>
  <c r="S18" i="12"/>
  <c r="S19" i="12" s="1"/>
  <c r="P17" i="15"/>
  <c r="P17" i="18"/>
  <c r="T18" i="12"/>
  <c r="T19" i="12" s="1"/>
  <c r="E24" i="16"/>
  <c r="P17" i="16"/>
  <c r="T18" i="11"/>
  <c r="T19" i="11" s="1"/>
  <c r="T18" i="16"/>
  <c r="P17" i="13"/>
  <c r="T18" i="13"/>
  <c r="P17" i="17"/>
  <c r="S18" i="11"/>
  <c r="S19" i="11" s="1"/>
  <c r="G18" i="15"/>
  <c r="O18" i="15"/>
  <c r="P18" i="12"/>
  <c r="L17" i="12"/>
  <c r="D10" i="16"/>
  <c r="E25" i="16" s="1"/>
  <c r="O17" i="18"/>
  <c r="H17" i="18"/>
  <c r="E24" i="18"/>
  <c r="O17" i="13"/>
  <c r="I17" i="16"/>
  <c r="J17" i="13"/>
  <c r="N17" i="17"/>
  <c r="H17" i="16"/>
  <c r="I17" i="18"/>
  <c r="E40" i="15"/>
  <c r="E21" i="18"/>
  <c r="K18" i="13"/>
  <c r="I17" i="17"/>
  <c r="O17" i="17"/>
  <c r="M17" i="18"/>
  <c r="E22" i="12"/>
  <c r="F17" i="17"/>
  <c r="L17" i="17"/>
  <c r="L17" i="13"/>
  <c r="J17" i="16"/>
  <c r="E24" i="12"/>
  <c r="O17" i="12"/>
  <c r="I17" i="12"/>
  <c r="G17" i="13"/>
  <c r="E22" i="17"/>
  <c r="M18" i="17"/>
  <c r="G17" i="17"/>
  <c r="D10" i="18"/>
  <c r="E22" i="18" s="1"/>
  <c r="E41" i="18"/>
  <c r="J17" i="12"/>
  <c r="E41" i="15"/>
  <c r="O17" i="16"/>
  <c r="G17" i="16"/>
  <c r="I18" i="12"/>
  <c r="E41" i="16"/>
  <c r="K17" i="16"/>
  <c r="J18" i="12"/>
  <c r="K18" i="12"/>
  <c r="H17" i="15"/>
  <c r="N17" i="18"/>
  <c r="J17" i="18"/>
  <c r="F17" i="18"/>
  <c r="N17" i="12"/>
  <c r="F17" i="12"/>
  <c r="K17" i="15"/>
  <c r="O17" i="15"/>
  <c r="L17" i="16"/>
  <c r="J17" i="17"/>
  <c r="J17" i="15"/>
  <c r="M17" i="15"/>
  <c r="I18" i="15"/>
  <c r="G17" i="18"/>
  <c r="E40" i="18"/>
  <c r="L18" i="18"/>
  <c r="G18" i="18"/>
  <c r="O18" i="18"/>
  <c r="M18" i="18"/>
  <c r="L17" i="18"/>
  <c r="F18" i="18"/>
  <c r="N18" i="18"/>
  <c r="J18" i="18"/>
  <c r="H18" i="18"/>
  <c r="I18" i="18"/>
  <c r="E41" i="17"/>
  <c r="E40" i="17"/>
  <c r="L18" i="17"/>
  <c r="K17" i="17"/>
  <c r="J18" i="17"/>
  <c r="M17" i="17"/>
  <c r="E21" i="17"/>
  <c r="E24" i="17"/>
  <c r="H18" i="17"/>
  <c r="K18" i="17"/>
  <c r="E25" i="17"/>
  <c r="I18" i="17"/>
  <c r="G18" i="17"/>
  <c r="O18" i="17"/>
  <c r="H17" i="17"/>
  <c r="E40" i="16"/>
  <c r="M18" i="16"/>
  <c r="M17" i="16"/>
  <c r="I18" i="16"/>
  <c r="J18" i="16"/>
  <c r="K18" i="16"/>
  <c r="E21" i="16"/>
  <c r="F18" i="16"/>
  <c r="N18" i="16"/>
  <c r="F17" i="16"/>
  <c r="N17" i="16"/>
  <c r="G18" i="16"/>
  <c r="O18" i="16"/>
  <c r="L17" i="15"/>
  <c r="K18" i="15"/>
  <c r="L18" i="15"/>
  <c r="F17" i="15"/>
  <c r="N17" i="15"/>
  <c r="E21" i="15"/>
  <c r="E24" i="15"/>
  <c r="E25" i="15"/>
  <c r="E22" i="15"/>
  <c r="F18" i="15"/>
  <c r="N18" i="15"/>
  <c r="J18" i="15"/>
  <c r="H18" i="15"/>
  <c r="G17" i="15"/>
  <c r="I17" i="15"/>
  <c r="E40" i="13"/>
  <c r="L18" i="13"/>
  <c r="M17" i="13"/>
  <c r="H17" i="13"/>
  <c r="E41" i="13"/>
  <c r="K17" i="13"/>
  <c r="N17" i="13"/>
  <c r="F17" i="13"/>
  <c r="I17" i="13"/>
  <c r="I18" i="13"/>
  <c r="E21" i="13"/>
  <c r="E24" i="13"/>
  <c r="E25" i="13"/>
  <c r="E22" i="13"/>
  <c r="M18" i="13"/>
  <c r="F18" i="13"/>
  <c r="N18" i="13"/>
  <c r="O18" i="13"/>
  <c r="J18" i="13"/>
  <c r="E40" i="12"/>
  <c r="E41" i="12"/>
  <c r="K17" i="12"/>
  <c r="G17" i="12"/>
  <c r="H17" i="12"/>
  <c r="E25" i="12"/>
  <c r="H18" i="12"/>
  <c r="F18" i="12"/>
  <c r="N18" i="12"/>
  <c r="E21" i="12"/>
  <c r="G18" i="12"/>
  <c r="M18" i="12"/>
  <c r="M17" i="12"/>
  <c r="S18" i="13" l="1"/>
  <c r="S31" i="13" s="1"/>
  <c r="S37" i="13" s="1"/>
  <c r="S41" i="13" s="1"/>
  <c r="S18" i="15"/>
  <c r="S18" i="18"/>
  <c r="S19" i="18"/>
  <c r="S31" i="18"/>
  <c r="S37" i="18" s="1"/>
  <c r="S41" i="18" s="1"/>
  <c r="S31" i="17"/>
  <c r="S37" i="17" s="1"/>
  <c r="S41" i="17" s="1"/>
  <c r="S19" i="15"/>
  <c r="S31" i="15"/>
  <c r="S37" i="15" s="1"/>
  <c r="S41" i="15" s="1"/>
  <c r="S31" i="12"/>
  <c r="S37" i="12" s="1"/>
  <c r="S41" i="12" s="1"/>
  <c r="P18" i="16"/>
  <c r="T31" i="12"/>
  <c r="T37" i="12" s="1"/>
  <c r="T41" i="12" s="1"/>
  <c r="T19" i="16"/>
  <c r="S19" i="13"/>
  <c r="P18" i="18"/>
  <c r="T19" i="13"/>
  <c r="E17" i="16"/>
  <c r="F48" i="18"/>
  <c r="F51" i="18" s="1"/>
  <c r="D62" i="18" s="1"/>
  <c r="P18" i="15"/>
  <c r="P18" i="13"/>
  <c r="P18" i="17"/>
  <c r="K18" i="18"/>
  <c r="T30" i="12"/>
  <c r="T36" i="12" s="1"/>
  <c r="T40" i="12" s="1"/>
  <c r="E22" i="16"/>
  <c r="E18" i="16" s="1"/>
  <c r="E18" i="12"/>
  <c r="L18" i="12"/>
  <c r="T30" i="13"/>
  <c r="T36" i="13" s="1"/>
  <c r="T40" i="13" s="1"/>
  <c r="D49" i="16"/>
  <c r="D52" i="16" s="1"/>
  <c r="D48" i="17"/>
  <c r="D51" i="17" s="1"/>
  <c r="E17" i="18"/>
  <c r="T30" i="17"/>
  <c r="T36" i="17" s="1"/>
  <c r="T40" i="17" s="1"/>
  <c r="M18" i="15"/>
  <c r="E25" i="18"/>
  <c r="E18" i="18" s="1"/>
  <c r="H18" i="13"/>
  <c r="G18" i="13"/>
  <c r="D48" i="16"/>
  <c r="D51" i="16" s="1"/>
  <c r="T30" i="16"/>
  <c r="T36" i="16" s="1"/>
  <c r="T40" i="16" s="1"/>
  <c r="H18" i="16"/>
  <c r="O18" i="12"/>
  <c r="E18" i="17"/>
  <c r="D48" i="15"/>
  <c r="D51" i="15" s="1"/>
  <c r="E17" i="12"/>
  <c r="D49" i="18"/>
  <c r="D52" i="18" s="1"/>
  <c r="E17" i="17"/>
  <c r="F18" i="17"/>
  <c r="N18" i="17"/>
  <c r="L18" i="16"/>
  <c r="E18" i="15"/>
  <c r="E17" i="15"/>
  <c r="D48" i="13"/>
  <c r="D51" i="13" s="1"/>
  <c r="E17" i="13"/>
  <c r="E18" i="13"/>
  <c r="T31" i="15" l="1"/>
  <c r="E49" i="13"/>
  <c r="E52" i="13" s="1"/>
  <c r="T31" i="13"/>
  <c r="E49" i="15"/>
  <c r="E52" i="15" s="1"/>
  <c r="E49" i="18"/>
  <c r="E52" i="18" s="1"/>
  <c r="E49" i="17"/>
  <c r="E52" i="17" s="1"/>
  <c r="E48" i="18"/>
  <c r="E51" i="18" s="1"/>
  <c r="E48" i="17"/>
  <c r="E51" i="17" s="1"/>
  <c r="F48" i="13"/>
  <c r="F51" i="13" s="1"/>
  <c r="D62" i="13" s="1"/>
  <c r="E48" i="15"/>
  <c r="E51" i="15" s="1"/>
  <c r="F48" i="17"/>
  <c r="F51" i="17" s="1"/>
  <c r="D62" i="17" s="1"/>
  <c r="E48" i="13"/>
  <c r="E51" i="13" s="1"/>
  <c r="F51" i="15"/>
  <c r="D62" i="15" s="1"/>
  <c r="E48" i="16"/>
  <c r="E51" i="16" s="1"/>
  <c r="F48" i="16"/>
  <c r="F51" i="16" s="1"/>
  <c r="D62" i="16" s="1"/>
  <c r="F48" i="12"/>
  <c r="F51" i="12" s="1"/>
  <c r="D62" i="12" s="1"/>
  <c r="E48" i="12"/>
  <c r="E51" i="12" s="1"/>
  <c r="E49" i="12"/>
  <c r="E52" i="12" s="1"/>
  <c r="F49" i="12"/>
  <c r="F52" i="12" s="1"/>
  <c r="D63" i="12" s="1"/>
  <c r="D48" i="12"/>
  <c r="D51" i="12" s="1"/>
  <c r="T31" i="17"/>
  <c r="T37" i="17" s="1"/>
  <c r="T41" i="17" s="1"/>
  <c r="T31" i="18"/>
  <c r="T37" i="18" s="1"/>
  <c r="T41" i="18" s="1"/>
  <c r="D49" i="17"/>
  <c r="D52" i="17" s="1"/>
  <c r="T31" i="16"/>
  <c r="T37" i="16" s="1"/>
  <c r="T41" i="16" s="1"/>
  <c r="D49" i="15"/>
  <c r="D52" i="15" s="1"/>
  <c r="D49" i="13"/>
  <c r="D52" i="13" s="1"/>
  <c r="R19" i="12"/>
  <c r="T37" i="13" l="1"/>
  <c r="T41" i="13" s="1"/>
  <c r="F49" i="13" s="1"/>
  <c r="F52" i="13" s="1"/>
  <c r="D63" i="13" s="1"/>
  <c r="T37" i="15"/>
  <c r="T41" i="15" s="1"/>
  <c r="F49" i="15" s="1"/>
  <c r="F52" i="15" s="1"/>
  <c r="D63" i="15" s="1"/>
  <c r="F49" i="17"/>
  <c r="F52" i="17" s="1"/>
  <c r="D63" i="17" s="1"/>
  <c r="F49" i="18"/>
  <c r="F52" i="18" s="1"/>
  <c r="D63" i="18" s="1"/>
  <c r="E49" i="16"/>
  <c r="E52" i="16" s="1"/>
  <c r="D64" i="12"/>
  <c r="D70" i="12"/>
  <c r="B10" i="4" s="1"/>
  <c r="D49" i="12"/>
  <c r="D52" i="12" s="1"/>
  <c r="F49" i="16"/>
  <c r="F52" i="16" s="1"/>
  <c r="D63" i="16" s="1"/>
  <c r="D64" i="15" l="1"/>
  <c r="D70" i="15"/>
  <c r="B13" i="4" s="1"/>
  <c r="D70" i="13"/>
  <c r="B12" i="4" s="1"/>
  <c r="D64" i="13"/>
  <c r="D64" i="17"/>
  <c r="D70" i="17"/>
  <c r="B15" i="4" s="1"/>
  <c r="D70" i="18"/>
  <c r="B16" i="4" s="1"/>
  <c r="D64" i="18"/>
  <c r="D64" i="16"/>
  <c r="D70" i="16"/>
  <c r="B14" i="4" s="1"/>
  <c r="D58" i="11"/>
  <c r="D57" i="11"/>
  <c r="F50" i="11"/>
  <c r="E50" i="11"/>
  <c r="D50" i="11"/>
  <c r="D45" i="11"/>
  <c r="E39" i="11"/>
  <c r="E38" i="11"/>
  <c r="E23" i="11"/>
  <c r="E20" i="11"/>
  <c r="D9" i="11"/>
  <c r="D10" i="11" s="1"/>
  <c r="D56" i="11"/>
  <c r="E37" i="11"/>
  <c r="E36" i="11"/>
  <c r="R11" i="11"/>
  <c r="D6" i="11"/>
  <c r="D58" i="10"/>
  <c r="D57" i="10"/>
  <c r="D56" i="10"/>
  <c r="F50" i="10"/>
  <c r="E50" i="10"/>
  <c r="D50" i="10"/>
  <c r="D45" i="10"/>
  <c r="E39" i="10"/>
  <c r="E38" i="10"/>
  <c r="E37" i="10"/>
  <c r="E23" i="10"/>
  <c r="E20" i="10"/>
  <c r="R10" i="10"/>
  <c r="D9" i="10"/>
  <c r="D6" i="10"/>
  <c r="D69" i="10"/>
  <c r="E36" i="10"/>
  <c r="R31" i="10" l="1"/>
  <c r="R37" i="10" s="1"/>
  <c r="R41" i="10" s="1"/>
  <c r="S30" i="10"/>
  <c r="S36" i="10" s="1"/>
  <c r="S40" i="10" s="1"/>
  <c r="R30" i="10"/>
  <c r="R36" i="10" s="1"/>
  <c r="R40" i="10" s="1"/>
  <c r="R11" i="10"/>
  <c r="S25" i="10"/>
  <c r="S22" i="10"/>
  <c r="S18" i="10" s="1"/>
  <c r="S19" i="10" s="1"/>
  <c r="R31" i="11"/>
  <c r="R37" i="11" s="1"/>
  <c r="R41" i="11" s="1"/>
  <c r="S31" i="11"/>
  <c r="S37" i="11" s="1"/>
  <c r="S41" i="11" s="1"/>
  <c r="S30" i="11"/>
  <c r="S36" i="11" s="1"/>
  <c r="S40" i="11" s="1"/>
  <c r="R30" i="11"/>
  <c r="R36" i="11" s="1"/>
  <c r="R40" i="11" s="1"/>
  <c r="T31" i="11"/>
  <c r="T37" i="11" s="1"/>
  <c r="T41" i="11" s="1"/>
  <c r="T30" i="10"/>
  <c r="T36" i="10" s="1"/>
  <c r="T40" i="10" s="1"/>
  <c r="P17" i="10"/>
  <c r="O18" i="11"/>
  <c r="O17" i="11"/>
  <c r="P17" i="11"/>
  <c r="T18" i="10"/>
  <c r="T19" i="10" s="1"/>
  <c r="G18" i="11"/>
  <c r="F17" i="10"/>
  <c r="F18" i="10"/>
  <c r="L17" i="10"/>
  <c r="I17" i="10"/>
  <c r="E41" i="10"/>
  <c r="N17" i="11"/>
  <c r="L17" i="11"/>
  <c r="E40" i="10"/>
  <c r="N17" i="10"/>
  <c r="H17" i="11"/>
  <c r="K17" i="11"/>
  <c r="K17" i="10"/>
  <c r="E24" i="10"/>
  <c r="M17" i="10"/>
  <c r="J17" i="11"/>
  <c r="F17" i="11"/>
  <c r="E21" i="10"/>
  <c r="E40" i="11"/>
  <c r="E41" i="11"/>
  <c r="J18" i="11"/>
  <c r="K18" i="11"/>
  <c r="E21" i="11"/>
  <c r="E22" i="11"/>
  <c r="E25" i="11"/>
  <c r="I18" i="11"/>
  <c r="I17" i="11"/>
  <c r="L18" i="11"/>
  <c r="H18" i="11"/>
  <c r="N18" i="11"/>
  <c r="S11" i="11"/>
  <c r="G17" i="11"/>
  <c r="E24" i="11"/>
  <c r="M17" i="11"/>
  <c r="G17" i="10"/>
  <c r="H18" i="10"/>
  <c r="O17" i="10"/>
  <c r="D10" i="10"/>
  <c r="E22" i="10" s="1"/>
  <c r="G18" i="10"/>
  <c r="H17" i="10"/>
  <c r="M18" i="10"/>
  <c r="N18" i="10"/>
  <c r="J17" i="10"/>
  <c r="S31" i="10" l="1"/>
  <c r="S37" i="10" s="1"/>
  <c r="S41" i="10" s="1"/>
  <c r="P18" i="10"/>
  <c r="F49" i="11"/>
  <c r="F52" i="11" s="1"/>
  <c r="D63" i="11" s="1"/>
  <c r="P18" i="11"/>
  <c r="I18" i="10"/>
  <c r="E48" i="11"/>
  <c r="E51" i="11" s="1"/>
  <c r="E17" i="10"/>
  <c r="D49" i="10"/>
  <c r="D52" i="10" s="1"/>
  <c r="F48" i="10"/>
  <c r="F51" i="10" s="1"/>
  <c r="D62" i="10" s="1"/>
  <c r="D48" i="10"/>
  <c r="D51" i="10" s="1"/>
  <c r="E48" i="10"/>
  <c r="E51" i="10" s="1"/>
  <c r="L18" i="10"/>
  <c r="J18" i="10"/>
  <c r="T30" i="11"/>
  <c r="T36" i="11" s="1"/>
  <c r="T40" i="11" s="1"/>
  <c r="F18" i="11"/>
  <c r="M18" i="11"/>
  <c r="E17" i="11"/>
  <c r="E18" i="11"/>
  <c r="E25" i="10"/>
  <c r="E18" i="10" s="1"/>
  <c r="O18" i="10"/>
  <c r="K18" i="10"/>
  <c r="T31" i="10" l="1"/>
  <c r="E49" i="10"/>
  <c r="E52" i="10" s="1"/>
  <c r="D48" i="11"/>
  <c r="D51" i="11" s="1"/>
  <c r="E49" i="11"/>
  <c r="E52" i="11" s="1"/>
  <c r="R19" i="11"/>
  <c r="F48" i="11"/>
  <c r="F51" i="11" s="1"/>
  <c r="D62" i="11" s="1"/>
  <c r="D49" i="11"/>
  <c r="D52" i="11" s="1"/>
  <c r="T37" i="10" l="1"/>
  <c r="T41" i="10" s="1"/>
  <c r="F49" i="10" s="1"/>
  <c r="F52" i="10" s="1"/>
  <c r="D63" i="10" s="1"/>
  <c r="D64" i="11"/>
  <c r="D70" i="11"/>
  <c r="B9" i="4" s="1"/>
  <c r="D58" i="8"/>
  <c r="D57" i="8"/>
  <c r="D56" i="8"/>
  <c r="E50" i="8"/>
  <c r="F50" i="8"/>
  <c r="D45" i="8"/>
  <c r="E39" i="8"/>
  <c r="E38" i="8"/>
  <c r="E36" i="8"/>
  <c r="F23" i="8"/>
  <c r="G23" i="8"/>
  <c r="H23" i="8"/>
  <c r="I23" i="8"/>
  <c r="J23" i="8"/>
  <c r="K23" i="8"/>
  <c r="L23" i="8"/>
  <c r="M23" i="8"/>
  <c r="N23" i="8"/>
  <c r="E23" i="8"/>
  <c r="F20" i="8"/>
  <c r="G20" i="8"/>
  <c r="H20" i="8"/>
  <c r="I20" i="8"/>
  <c r="J20" i="8"/>
  <c r="K20" i="8"/>
  <c r="L20" i="8"/>
  <c r="M20" i="8"/>
  <c r="N20" i="8"/>
  <c r="O20" i="8"/>
  <c r="E20" i="8"/>
  <c r="E9" i="8"/>
  <c r="E10" i="8" s="1"/>
  <c r="F9" i="8"/>
  <c r="F10" i="8" s="1"/>
  <c r="G9" i="8"/>
  <c r="G10" i="8" s="1"/>
  <c r="H9" i="8"/>
  <c r="H10" i="8" s="1"/>
  <c r="I9" i="8"/>
  <c r="I10" i="8" s="1"/>
  <c r="J9" i="8"/>
  <c r="J10" i="8" s="1"/>
  <c r="K9" i="8"/>
  <c r="K10" i="8" s="1"/>
  <c r="L9" i="8"/>
  <c r="L10" i="8" s="1"/>
  <c r="M9" i="8"/>
  <c r="M10" i="8" s="1"/>
  <c r="N9" i="8"/>
  <c r="O9" i="8"/>
  <c r="D9" i="8"/>
  <c r="D10" i="8" s="1"/>
  <c r="D6" i="8"/>
  <c r="E37" i="8"/>
  <c r="D64" i="10" l="1"/>
  <c r="D70" i="10"/>
  <c r="B11" i="4" s="1"/>
  <c r="R30" i="8"/>
  <c r="R36" i="8" s="1"/>
  <c r="R40" i="8" s="1"/>
  <c r="R31" i="8"/>
  <c r="R37" i="8" s="1"/>
  <c r="R41" i="8" s="1"/>
  <c r="F22" i="8"/>
  <c r="S18" i="8"/>
  <c r="S31" i="8" s="1"/>
  <c r="S37" i="8" s="1"/>
  <c r="S41" i="8" s="1"/>
  <c r="T18" i="8"/>
  <c r="N10" i="8"/>
  <c r="O25" i="8" s="1"/>
  <c r="O24" i="8"/>
  <c r="O10" i="8"/>
  <c r="P21" i="8"/>
  <c r="P24" i="8"/>
  <c r="N22" i="8"/>
  <c r="J22" i="8"/>
  <c r="J21" i="8"/>
  <c r="J24" i="8"/>
  <c r="M21" i="8"/>
  <c r="I21" i="8"/>
  <c r="E21" i="8"/>
  <c r="N24" i="8"/>
  <c r="F24" i="8"/>
  <c r="E40" i="8"/>
  <c r="E24" i="8"/>
  <c r="J25" i="8"/>
  <c r="M24" i="8"/>
  <c r="N21" i="8"/>
  <c r="F21" i="8"/>
  <c r="T17" i="8"/>
  <c r="S17" i="8"/>
  <c r="S30" i="8" s="1"/>
  <c r="S36" i="8" s="1"/>
  <c r="S40" i="8" s="1"/>
  <c r="G24" i="8"/>
  <c r="E41" i="8"/>
  <c r="K25" i="8"/>
  <c r="K24" i="8"/>
  <c r="G22" i="8"/>
  <c r="L22" i="8"/>
  <c r="L25" i="8"/>
  <c r="L21" i="8"/>
  <c r="I25" i="8"/>
  <c r="G21" i="8"/>
  <c r="H21" i="8"/>
  <c r="L24" i="8"/>
  <c r="O21" i="8"/>
  <c r="K22" i="8"/>
  <c r="H25" i="8"/>
  <c r="E25" i="8"/>
  <c r="E22" i="8"/>
  <c r="M25" i="8"/>
  <c r="M22" i="8"/>
  <c r="H24" i="8"/>
  <c r="K21" i="8"/>
  <c r="I24" i="8"/>
  <c r="H22" i="8"/>
  <c r="F25" i="8"/>
  <c r="N25" i="8"/>
  <c r="I22" i="8"/>
  <c r="G25" i="8"/>
  <c r="F18" i="8" l="1"/>
  <c r="S19" i="8"/>
  <c r="O22" i="8"/>
  <c r="O18" i="8" s="1"/>
  <c r="J18" i="8"/>
  <c r="N18" i="8"/>
  <c r="P25" i="8"/>
  <c r="P22" i="8"/>
  <c r="P17" i="8"/>
  <c r="J17" i="8"/>
  <c r="M17" i="8"/>
  <c r="E17" i="8"/>
  <c r="N17" i="8"/>
  <c r="F17" i="8"/>
  <c r="I17" i="8"/>
  <c r="T30" i="8"/>
  <c r="K17" i="8"/>
  <c r="I18" i="8"/>
  <c r="O17" i="8"/>
  <c r="L17" i="8"/>
  <c r="G17" i="8"/>
  <c r="H18" i="8"/>
  <c r="E18" i="8"/>
  <c r="M18" i="8"/>
  <c r="G18" i="8"/>
  <c r="K18" i="8"/>
  <c r="L18" i="8"/>
  <c r="H17" i="8"/>
  <c r="T36" i="8" l="1"/>
  <c r="T40" i="8" s="1"/>
  <c r="F48" i="8" s="1"/>
  <c r="F51" i="8" s="1"/>
  <c r="D62" i="8" s="1"/>
  <c r="P18" i="8"/>
  <c r="E48" i="8"/>
  <c r="E51" i="8" s="1"/>
  <c r="E49" i="8"/>
  <c r="E52" i="8" s="1"/>
  <c r="T19" i="8"/>
  <c r="D48" i="8"/>
  <c r="D51" i="8" s="1"/>
  <c r="T31" i="8"/>
  <c r="R19" i="8"/>
  <c r="D49" i="8"/>
  <c r="D52" i="8" s="1"/>
  <c r="T37" i="8" l="1"/>
  <c r="T41" i="8" s="1"/>
  <c r="F49" i="8" s="1"/>
  <c r="F52" i="8" s="1"/>
  <c r="D63" i="8" s="1"/>
  <c r="D70" i="8" l="1"/>
  <c r="B8" i="4" s="1"/>
  <c r="B26" i="4" s="1"/>
  <c r="D64" i="8"/>
  <c r="D8" i="4"/>
  <c r="D9" i="4"/>
  <c r="D10" i="4"/>
  <c r="D11" i="4"/>
  <c r="D12" i="4"/>
  <c r="D13" i="4"/>
  <c r="D14" i="4"/>
  <c r="D15" i="4"/>
  <c r="D16" i="4"/>
  <c r="D17" i="4"/>
  <c r="D18" i="4"/>
  <c r="D19" i="4"/>
  <c r="D20" i="4"/>
  <c r="D21" i="4"/>
  <c r="D22" i="4"/>
  <c r="D23" i="4"/>
  <c r="D24" i="4"/>
  <c r="D25" i="4"/>
  <c r="D7" i="4"/>
  <c r="C8" i="4"/>
  <c r="C9" i="4"/>
  <c r="C10" i="4"/>
  <c r="C11" i="4"/>
  <c r="C12" i="4"/>
  <c r="C13" i="4"/>
  <c r="C14" i="4"/>
  <c r="C15" i="4"/>
  <c r="C16" i="4"/>
  <c r="C17" i="4"/>
  <c r="C18" i="4"/>
  <c r="C19" i="4"/>
  <c r="C20" i="4"/>
  <c r="C21" i="4"/>
  <c r="C22" i="4"/>
  <c r="C23" i="4"/>
  <c r="C24" i="4"/>
  <c r="C25" i="4"/>
  <c r="A23" i="4"/>
  <c r="A24" i="4"/>
  <c r="A25" i="4"/>
  <c r="A26" i="4"/>
  <c r="A20" i="4"/>
  <c r="A21" i="4"/>
  <c r="A22" i="4"/>
  <c r="A8" i="4"/>
  <c r="A9" i="4"/>
  <c r="A10" i="4"/>
  <c r="A11" i="4"/>
  <c r="A12" i="4"/>
  <c r="A13" i="4"/>
  <c r="A14" i="4"/>
  <c r="A15" i="4"/>
  <c r="A16" i="4"/>
  <c r="A17" i="4"/>
  <c r="A18" i="4"/>
  <c r="A19" i="4"/>
  <c r="A7" i="4"/>
  <c r="D58" i="5"/>
  <c r="D57" i="5"/>
  <c r="D56" i="5"/>
  <c r="D45" i="5"/>
  <c r="N39" i="5"/>
  <c r="M39" i="5"/>
  <c r="L39" i="5"/>
  <c r="K39" i="5"/>
  <c r="J39" i="5"/>
  <c r="I39" i="5"/>
  <c r="H39" i="5"/>
  <c r="G39" i="5"/>
  <c r="F39" i="5"/>
  <c r="E39" i="5"/>
  <c r="N38" i="5"/>
  <c r="M38" i="5"/>
  <c r="L38" i="5"/>
  <c r="K38" i="5"/>
  <c r="J38" i="5"/>
  <c r="I38" i="5"/>
  <c r="H38" i="5"/>
  <c r="G38" i="5"/>
  <c r="F38" i="5"/>
  <c r="E38" i="5"/>
  <c r="O37" i="5"/>
  <c r="O41" i="5" s="1"/>
  <c r="E31" i="5"/>
  <c r="O36" i="5"/>
  <c r="O40" i="5" s="1"/>
  <c r="N36" i="5"/>
  <c r="K36" i="5"/>
  <c r="J36" i="5"/>
  <c r="G36" i="5"/>
  <c r="F36" i="5"/>
  <c r="E30" i="5"/>
  <c r="O23" i="5"/>
  <c r="N23" i="5"/>
  <c r="M23" i="5"/>
  <c r="L23" i="5"/>
  <c r="K23" i="5"/>
  <c r="J23" i="5"/>
  <c r="I23" i="5"/>
  <c r="H23" i="5"/>
  <c r="G23" i="5"/>
  <c r="F23" i="5"/>
  <c r="E23" i="5"/>
  <c r="O20" i="5"/>
  <c r="N20" i="5"/>
  <c r="M20" i="5"/>
  <c r="L20" i="5"/>
  <c r="K20" i="5"/>
  <c r="J20" i="5"/>
  <c r="I20" i="5"/>
  <c r="H20" i="5"/>
  <c r="G20" i="5"/>
  <c r="F20" i="5"/>
  <c r="E20" i="5"/>
  <c r="N10" i="5"/>
  <c r="L9" i="5"/>
  <c r="K9" i="5"/>
  <c r="J9" i="5"/>
  <c r="J10" i="5" s="1"/>
  <c r="I9" i="5"/>
  <c r="H9" i="5"/>
  <c r="G9" i="5"/>
  <c r="F9" i="5"/>
  <c r="F10" i="5" s="1"/>
  <c r="E9" i="5"/>
  <c r="D6" i="5"/>
  <c r="T30" i="5" s="1"/>
  <c r="T36" i="5" s="1"/>
  <c r="T40" i="5" s="1"/>
  <c r="S31" i="5" l="1"/>
  <c r="S37" i="5" s="1"/>
  <c r="S41" i="5" s="1"/>
  <c r="S30" i="5"/>
  <c r="S36" i="5" s="1"/>
  <c r="S40" i="5" s="1"/>
  <c r="R30" i="5"/>
  <c r="R36" i="5" s="1"/>
  <c r="R40" i="5" s="1"/>
  <c r="R31" i="5"/>
  <c r="R37" i="5" s="1"/>
  <c r="R41" i="5" s="1"/>
  <c r="O25" i="5"/>
  <c r="O22" i="5"/>
  <c r="E25" i="4"/>
  <c r="E9" i="4"/>
  <c r="C35" i="4" s="1"/>
  <c r="E24" i="4"/>
  <c r="E16" i="4"/>
  <c r="E18" i="4"/>
  <c r="E10" i="4"/>
  <c r="D26" i="4"/>
  <c r="C26" i="4"/>
  <c r="E17" i="4"/>
  <c r="E21" i="4"/>
  <c r="E19" i="4"/>
  <c r="E11" i="4"/>
  <c r="E12" i="4"/>
  <c r="E20" i="4"/>
  <c r="E8" i="4"/>
  <c r="E23" i="4"/>
  <c r="E22" i="4"/>
  <c r="E15" i="4"/>
  <c r="E14" i="4"/>
  <c r="E13" i="4"/>
  <c r="L21" i="5"/>
  <c r="G40" i="5"/>
  <c r="K40" i="5"/>
  <c r="N40" i="5"/>
  <c r="J40" i="5"/>
  <c r="F40" i="5"/>
  <c r="N37" i="5"/>
  <c r="N41" i="5" s="1"/>
  <c r="J37" i="5"/>
  <c r="J41" i="5" s="1"/>
  <c r="F37" i="5"/>
  <c r="F41" i="5" s="1"/>
  <c r="M37" i="5"/>
  <c r="M41" i="5" s="1"/>
  <c r="I37" i="5"/>
  <c r="I41" i="5" s="1"/>
  <c r="E37" i="5"/>
  <c r="E41" i="5" s="1"/>
  <c r="L37" i="5"/>
  <c r="L41" i="5" s="1"/>
  <c r="H37" i="5"/>
  <c r="H41" i="5" s="1"/>
  <c r="K37" i="5"/>
  <c r="K41" i="5" s="1"/>
  <c r="G37" i="5"/>
  <c r="G41" i="5" s="1"/>
  <c r="I36" i="5"/>
  <c r="K24" i="5"/>
  <c r="H21" i="5"/>
  <c r="K10" i="5"/>
  <c r="L25" i="5" s="1"/>
  <c r="G21" i="5"/>
  <c r="D10" i="5"/>
  <c r="E25" i="5" s="1"/>
  <c r="L10" i="5"/>
  <c r="M25" i="5" s="1"/>
  <c r="H24" i="5"/>
  <c r="G10" i="5"/>
  <c r="H22" i="5" s="1"/>
  <c r="H10" i="5"/>
  <c r="I22" i="5" s="1"/>
  <c r="O21" i="5"/>
  <c r="H36" i="5"/>
  <c r="G25" i="5"/>
  <c r="G22" i="5"/>
  <c r="K25" i="5"/>
  <c r="K22" i="5"/>
  <c r="E24" i="5"/>
  <c r="I24" i="5"/>
  <c r="F24" i="5"/>
  <c r="J24" i="5"/>
  <c r="N24" i="5"/>
  <c r="L24" i="5"/>
  <c r="M24" i="5"/>
  <c r="E10" i="5"/>
  <c r="F25" i="5" s="1"/>
  <c r="I10" i="5"/>
  <c r="J25" i="5" s="1"/>
  <c r="M10" i="5"/>
  <c r="N25" i="5" s="1"/>
  <c r="E21" i="5"/>
  <c r="I21" i="5"/>
  <c r="M21" i="5"/>
  <c r="K21" i="5"/>
  <c r="G24" i="5"/>
  <c r="O24" i="5"/>
  <c r="L36" i="5"/>
  <c r="L40" i="5" s="1"/>
  <c r="F21" i="5"/>
  <c r="J21" i="5"/>
  <c r="N21" i="5"/>
  <c r="E36" i="5"/>
  <c r="E40" i="5" s="1"/>
  <c r="M36" i="5"/>
  <c r="M40" i="5" s="1"/>
  <c r="F48" i="5" l="1"/>
  <c r="F51" i="5" s="1"/>
  <c r="D62" i="5" s="1"/>
  <c r="C51" i="4"/>
  <c r="D51" i="4" s="1"/>
  <c r="C44" i="4"/>
  <c r="D44" i="4" s="1"/>
  <c r="C42" i="4"/>
  <c r="D42" i="4" s="1"/>
  <c r="D35" i="4"/>
  <c r="C50" i="4"/>
  <c r="D27" i="4"/>
  <c r="C36" i="4"/>
  <c r="E26" i="4"/>
  <c r="C37" i="4"/>
  <c r="C38" i="4"/>
  <c r="C39" i="4"/>
  <c r="C40" i="4"/>
  <c r="C41" i="4"/>
  <c r="C43" i="4"/>
  <c r="C45" i="4"/>
  <c r="C46" i="4"/>
  <c r="C47" i="4"/>
  <c r="C48" i="4"/>
  <c r="C49" i="4"/>
  <c r="C34" i="4"/>
  <c r="I40" i="5"/>
  <c r="H40" i="5"/>
  <c r="H17" i="5"/>
  <c r="I25" i="5"/>
  <c r="I18" i="5" s="1"/>
  <c r="E22" i="5"/>
  <c r="E18" i="5" s="1"/>
  <c r="L22" i="5"/>
  <c r="L18" i="5" s="1"/>
  <c r="F22" i="5"/>
  <c r="F18" i="5" s="1"/>
  <c r="H25" i="5"/>
  <c r="H18" i="5" s="1"/>
  <c r="N22" i="5"/>
  <c r="N18" i="5" s="1"/>
  <c r="M22" i="5"/>
  <c r="M18" i="5" s="1"/>
  <c r="G18" i="5"/>
  <c r="J17" i="5"/>
  <c r="G17" i="5"/>
  <c r="M17" i="5"/>
  <c r="E17" i="5"/>
  <c r="J22" i="5"/>
  <c r="J18" i="5" s="1"/>
  <c r="K17" i="5"/>
  <c r="O17" i="5"/>
  <c r="L17" i="5"/>
  <c r="O18" i="5"/>
  <c r="N17" i="5"/>
  <c r="F17" i="5"/>
  <c r="I17" i="5"/>
  <c r="K18" i="5"/>
  <c r="E49" i="5" l="1"/>
  <c r="E52" i="5" s="1"/>
  <c r="T31" i="5"/>
  <c r="T37" i="5" s="1"/>
  <c r="T41" i="5" s="1"/>
  <c r="D47" i="4"/>
  <c r="C52" i="4"/>
  <c r="D37" i="4"/>
  <c r="D38" i="4"/>
  <c r="D36" i="4"/>
  <c r="D48" i="4"/>
  <c r="D46" i="4"/>
  <c r="C53" i="4"/>
  <c r="D43" i="4"/>
  <c r="D34" i="4"/>
  <c r="D45" i="4"/>
  <c r="D41" i="4"/>
  <c r="D40" i="4"/>
  <c r="D49" i="4"/>
  <c r="D39" i="4"/>
  <c r="D50" i="4"/>
  <c r="D49" i="5"/>
  <c r="D52" i="5" s="1"/>
  <c r="F49" i="5" l="1"/>
  <c r="F52" i="5" s="1"/>
  <c r="D63" i="5" s="1"/>
  <c r="D53" i="4"/>
  <c r="D52" i="4"/>
  <c r="D48" i="5"/>
  <c r="D51" i="5" s="1"/>
  <c r="E48" i="5"/>
  <c r="E51" i="5" s="1"/>
  <c r="D64" i="5" l="1"/>
  <c r="D70" i="5"/>
  <c r="B7" i="4" s="1"/>
  <c r="B27" i="4" l="1"/>
  <c r="C7" i="4"/>
  <c r="C27" i="4" s="1"/>
  <c r="E7" i="4" l="1"/>
  <c r="E27" i="4" l="1"/>
  <c r="C33" i="4"/>
  <c r="D33" i="4" s="1"/>
  <c r="C54" i="4" l="1"/>
  <c r="D54" i="4" l="1"/>
</calcChain>
</file>

<file path=xl/sharedStrings.xml><?xml version="1.0" encoding="utf-8"?>
<sst xmlns="http://schemas.openxmlformats.org/spreadsheetml/2006/main" count="1720" uniqueCount="214">
  <si>
    <t>If a secondary teacher spends 20% of their timetable teaching maths, and 80% teaching physics, they are classified as being 0.2 of a maths teacher and 0.8 of a physics teacher.</t>
  </si>
  <si>
    <t>Primary</t>
  </si>
  <si>
    <t>Mathematics</t>
  </si>
  <si>
    <t>Biology</t>
  </si>
  <si>
    <t>Chemistry</t>
  </si>
  <si>
    <t>Physics</t>
  </si>
  <si>
    <t>Computing</t>
  </si>
  <si>
    <t>English</t>
  </si>
  <si>
    <t>Classics</t>
  </si>
  <si>
    <t>Modern Languages</t>
  </si>
  <si>
    <t>Geography</t>
  </si>
  <si>
    <t>History</t>
  </si>
  <si>
    <t>Art &amp; Design</t>
  </si>
  <si>
    <t>Business Studies</t>
  </si>
  <si>
    <t>Design &amp; Technology</t>
  </si>
  <si>
    <t>Drama</t>
  </si>
  <si>
    <t>Music</t>
  </si>
  <si>
    <t>Others</t>
  </si>
  <si>
    <t>Physical Education</t>
  </si>
  <si>
    <t>Religious Education</t>
  </si>
  <si>
    <t>Secondary total</t>
  </si>
  <si>
    <t>The percentage of teachers that leave service and are under the age of 55.</t>
  </si>
  <si>
    <t>The percentage of teachers that leave service and are 55+ years. Many of these leavers will be retirements.</t>
  </si>
  <si>
    <t>An adjustment that is applied to reflect that there is a net loss of teachers each year because of teachers changing their working pattern between years to reduce the no. of hours worked.</t>
  </si>
  <si>
    <t>Under 55s leavers assumed trajectory rate</t>
  </si>
  <si>
    <t>Returners assumed trajectory</t>
  </si>
  <si>
    <t>Estimate of future teacher supply</t>
  </si>
  <si>
    <t>Qualified teacher demand (FTE)</t>
  </si>
  <si>
    <t>Difference between estimated supply and teacher demand</t>
  </si>
  <si>
    <t>55+ leavers assumed trajectory rate</t>
  </si>
  <si>
    <t>NTSF entrants assumed trajectory</t>
  </si>
  <si>
    <t>Difference</t>
  </si>
  <si>
    <t>Includes Mathematics and Statistics.</t>
  </si>
  <si>
    <t>Includes Biology, Botany, Zoology, Ecology, Combined/General Science (Biology), and Environmental Science.</t>
  </si>
  <si>
    <t>Includes Chemistry and Combined/General Science (Chemistry).</t>
  </si>
  <si>
    <t>Includes Physics and Combined/General Science (Physics).</t>
  </si>
  <si>
    <t>Includes Applied ICT, Computer Science, and Information &amp; Communication Technology.</t>
  </si>
  <si>
    <t>Includes English Language and Literature.</t>
  </si>
  <si>
    <t>Includes Classics and Ancient Languages such as Ancient Greek, Ancient Hebrew, and Latin.</t>
  </si>
  <si>
    <t xml:space="preserve">Includes French, German, Spanish, Arabic, Bengali, Chinese, Welsh, Modern Greek, Italian, and any other Modern Languages. Named Modern Foreign Languages pre-2020. </t>
  </si>
  <si>
    <t>Includes Geography and Geology.</t>
  </si>
  <si>
    <t>Includes History.</t>
  </si>
  <si>
    <t>Includes Applied Art &amp; Design, Art &amp; Design, and Art.</t>
  </si>
  <si>
    <t>Includes Accountancy, Applied Business Studies, Commercial &amp; Business Studies, Economics, Industrial Studies, other Business and Commercial subjects.</t>
  </si>
  <si>
    <t>Includes Drama and Performing Arts.</t>
  </si>
  <si>
    <t>Includes Music.</t>
  </si>
  <si>
    <t>Includes Child Development, Citizenship, Law, Media Studies, Other Social Studies, Other Technology, Politics, Psychology, Sociology, and Social Sciences among others.</t>
  </si>
  <si>
    <t>Includes Dance, Physical Education and Sports.</t>
  </si>
  <si>
    <t>Includes Religious Education and Philosophy.</t>
  </si>
  <si>
    <t>Definitions:</t>
  </si>
  <si>
    <t>Returners:</t>
  </si>
  <si>
    <t>Subject</t>
  </si>
  <si>
    <t>Rounded (the nearest 5)</t>
  </si>
  <si>
    <t>Historical targets (TWM)</t>
  </si>
  <si>
    <t>Future targets</t>
  </si>
  <si>
    <t>Science</t>
  </si>
  <si>
    <t>Total</t>
  </si>
  <si>
    <t>Introduction:</t>
  </si>
  <si>
    <t>Subject mappings:</t>
  </si>
  <si>
    <t>Deferrers:</t>
  </si>
  <si>
    <t>Under 55 leavers:</t>
  </si>
  <si>
    <t>55+ leavers:</t>
  </si>
  <si>
    <t>State-funded schools sector:</t>
  </si>
  <si>
    <t xml:space="preserve">State-funded primary (including maintained nurseries attached to schools) and secondary schools (including post-16 provision within such schools), academies, and free schools in England. </t>
  </si>
  <si>
    <t>Coverage:</t>
  </si>
  <si>
    <t>Teachers who have entered service in the English state-funded schools sector, and are recorded within the school workforce census as having worked in it before.</t>
  </si>
  <si>
    <t xml:space="preserve">Teachers who have left service and are under 55 years of age. </t>
  </si>
  <si>
    <t>1. Historical stock size and future qualified teacher need:</t>
  </si>
  <si>
    <t>2. Under 55 leaver rate trajectory:</t>
  </si>
  <si>
    <t>3. 55+ leaver rate trajectory:</t>
  </si>
  <si>
    <t xml:space="preserve">5. Returner numbers: </t>
  </si>
  <si>
    <t xml:space="preserve">6. New to state-funded sector (NTSF) entrant numbers: </t>
  </si>
  <si>
    <t>11. Stock flows adjustment:</t>
  </si>
  <si>
    <t>14. Historical number of entrants:</t>
  </si>
  <si>
    <t>Academic years:</t>
  </si>
  <si>
    <t>Overall</t>
  </si>
  <si>
    <t>2010/11</t>
  </si>
  <si>
    <t>2011/12</t>
  </si>
  <si>
    <t>2012/13</t>
  </si>
  <si>
    <t>2013/14</t>
  </si>
  <si>
    <t>2014/15</t>
  </si>
  <si>
    <t>2015/16</t>
  </si>
  <si>
    <t>2016/17</t>
  </si>
  <si>
    <t>2017/18</t>
  </si>
  <si>
    <t>2018/19</t>
  </si>
  <si>
    <t>2019/20</t>
  </si>
  <si>
    <t>2020/21</t>
  </si>
  <si>
    <t>2021/22</t>
  </si>
  <si>
    <t>2022/23</t>
  </si>
  <si>
    <t>2023/24</t>
  </si>
  <si>
    <t>2024/25</t>
  </si>
  <si>
    <t xml:space="preserve">These targets have been calculated at a national level and cover all state-funded primary (including maintained nurseries attached to schools) and secondary schools (including post-16 provision within such schools), academies, and free schools in England. </t>
  </si>
  <si>
    <t>Further information on the specific numbers and calculations used within this workbook may be found within the methodological annex that is available on the publication webpage.</t>
  </si>
  <si>
    <t>Newly qualified entrants (NQE):</t>
  </si>
  <si>
    <t xml:space="preserve">Teachers who have entered service in the English state-funded schools sector for the first time as recorded within the school workforce census, excluding NQEs. The group includes deferrers, and those that have only taught in other sectors, e.g. independent schools, Wales, and Scotland. </t>
  </si>
  <si>
    <t>NQEs that gained qualified teacher status via an assessment only route to QTS.</t>
  </si>
  <si>
    <t>4. NQE FTE rate:</t>
  </si>
  <si>
    <t>10. ITT-NQE adjustment:</t>
  </si>
  <si>
    <t xml:space="preserve">An adjustment that is applied to reflect that some NQEs enter service each year having not been sourced directly from ITT. </t>
  </si>
  <si>
    <t>ITT-NQE adjustment - reflecting NQEs not sourced via ITT</t>
  </si>
  <si>
    <t>NQE FTE rate - not all NQEs work as full-time teachers</t>
  </si>
  <si>
    <t>Year NQEs enter service as teacher</t>
  </si>
  <si>
    <t>Numbers are in FTE (full time equivalent).</t>
  </si>
  <si>
    <t xml:space="preserve">The average full time equivalent rate for newly qualified entrants, sourced from the school workforce census. </t>
  </si>
  <si>
    <t>Figures used within these calculations may differ to the school workforce census Official Statistics publication which includes special schools and PRUs within the state-funded schools sector.</t>
  </si>
  <si>
    <t>1. The future teacher demand is compared to an estimate of future teacher supply for the next two years.</t>
  </si>
  <si>
    <t>Estimate of leaver numbers (demand met scenario)</t>
  </si>
  <si>
    <t>Entrant need - demand met scenario</t>
  </si>
  <si>
    <t>NQE need - demand met scenario</t>
  </si>
  <si>
    <t>School workforce census:</t>
  </si>
  <si>
    <t>Estimate of leaver numbers (estimated supply scenario)</t>
  </si>
  <si>
    <t>Entrant need - estimated supply scenario</t>
  </si>
  <si>
    <t>NQE need - estimated supply scenario</t>
  </si>
  <si>
    <t xml:space="preserve">The 'demand met' scenario assumes that the demand is met precisely in each future year and ignores any future under- or over-recruitment impacts. By contrast the 'estimated supply' scenario does consider such impacts. </t>
  </si>
  <si>
    <t>A list of the subject classifications that are used within these calculations, and within the Department's postgraduate ITT targets.</t>
  </si>
  <si>
    <t>This tab contains the data used in the calculations to estimate postgraduate ITT targets.</t>
  </si>
  <si>
    <t xml:space="preserve">This tab calculates the number of postgraduate ITT trainees needed to successfully meet demand for the relevant phase/subject. </t>
  </si>
  <si>
    <t xml:space="preserve">6. The number of NQEs trained via postgraduate ITT is converted into the number of trainees required in the previous year by applying FTE rates, ITT completion rates, and ITT employment rates. </t>
  </si>
  <si>
    <t>Year those NQEs are trained via postgraduate ITT</t>
  </si>
  <si>
    <t xml:space="preserve">7. Finally, the higher of the two estimates of 'postgraduate ITT trainees required' is selected to be the mainstream postgraduate ITT target. </t>
  </si>
  <si>
    <t xml:space="preserve">2. This table compares the overall postgraduate ITT targets for last year to this year. </t>
  </si>
  <si>
    <t>Flows-stock adjustment - to account for teachers changing working patterns year-on-year</t>
  </si>
  <si>
    <t>Teachers who have gained qualified teacher status and were recorded as entering service in the English state-funded schools sector (primary and secondary schools only) in the following November school workforce census.</t>
  </si>
  <si>
    <t>Assessment only (AO):</t>
  </si>
  <si>
    <t>9. Postgraduate ITT employment rates:</t>
  </si>
  <si>
    <t>8. Postgraduate ITT completion rates:</t>
  </si>
  <si>
    <t>Postgraduate ITT trained NQE need - demand met scenario</t>
  </si>
  <si>
    <t>Postgraduate ITT trained NQE need - estimated supply scenario</t>
  </si>
  <si>
    <t>Postgraduate ITT completion rate</t>
  </si>
  <si>
    <t>Postgraduate ITT employment rate</t>
  </si>
  <si>
    <t>Postgraduate ITT trainees required - demand met scenario</t>
  </si>
  <si>
    <t>Postgraduate ITT trainees required - estimated supply scenario</t>
  </si>
  <si>
    <t>Postgraduate ITT target</t>
  </si>
  <si>
    <t>2. The future number of leavers is estimated, based upon both future teacher demand and future teacher supply estimates respectively. This is because different stock sizes result in different numbers of leavers, even if the leaver rate were to be the same.</t>
  </si>
  <si>
    <t>These calculations use these supply estimates to determine whether an adjustment should be made to counter the impacts of under-recruitment from the two most recent postgraduate ITT recruitment rounds.</t>
  </si>
  <si>
    <t xml:space="preserve">The principal datasource for these calculations. The census is taken annually in November and covers the teaching workforce of all state-funded schools in England. </t>
  </si>
  <si>
    <t>New to state-funded (NTSF):</t>
  </si>
  <si>
    <t xml:space="preserve">Includes Design &amp; Technology, Construction and Building, Craft and D &amp; T, Electronics, Engineering, Graphics, Resistant Materials, Manufacturing, Systems &amp; Control, and Textiles. </t>
  </si>
  <si>
    <t>The historical figures (white cells) are sourced from the school workforce census, the projected values (blue cells) represent our estimated future teacher demand.</t>
  </si>
  <si>
    <t>The historical figures (white cells) are sourced from the school workforce census, the projected values (blue cells) represent our under 55 leaver rate trajectory.</t>
  </si>
  <si>
    <t>The historical figures (white cells) are sourced from the school workforce census, the projected values (blue cells) represent our 55+ leaver rate trajectory.</t>
  </si>
  <si>
    <t>The historical figures (white cells) are sourced from the school workforce census, the projected values (blue cells) represent our assumed trajectory for future returner numbers.</t>
  </si>
  <si>
    <t>The historical figures (white cells) are sourced from the school workforce census, the projected values (blue cells) represent our assumed trajectory for future NTSF entrant numbers.</t>
  </si>
  <si>
    <t>Additionally, historical teacher numbers broken down by secondary subject may differ to those within the school workforce census publication which counts teachers against multiple subjects, and may double count.</t>
  </si>
  <si>
    <t xml:space="preserve">By contrast, in these calculations, individual teachers are assigned to subjects pro rata according to those subjects they teach. </t>
  </si>
  <si>
    <t>These are our assumed postgraduate ITT completion rates, derived from data published within the ITT performance profiles.</t>
  </si>
  <si>
    <t xml:space="preserve">These are our assumed postgraduate ITT employment rates, derived from data published within the ITT performance profiles. </t>
  </si>
  <si>
    <t>Numbers of teachers entering service in the state-funded schools sector each year, all numbers are in FTE form.</t>
  </si>
  <si>
    <t>All numbers cover qualified teachers only.</t>
  </si>
  <si>
    <t>Difference in leaver numbers under the two different scenarios.</t>
  </si>
  <si>
    <t>Estimate of under 55 leaver numbers demand met scenario</t>
  </si>
  <si>
    <t>Estimate of under 55 leaver numbers estimated supply scenario</t>
  </si>
  <si>
    <t>Estimate of 55+ leaver numbers demand met scenario</t>
  </si>
  <si>
    <t>Estimate of 55+ leaver numbers estimated supply scenario</t>
  </si>
  <si>
    <t>4. Entrant need is converted into newly qualified entrant (NQE) need by subtracting those entrants expected via recruitment routes other than ITT, such as returners, and those that are NTSF under both 'demand met' and 'estimated supply' scenarios respectively.</t>
  </si>
  <si>
    <t>1. This table pulls together the mainstream postgraduate ITT and high potential ITT trainees needed to successfully meet demand.</t>
  </si>
  <si>
    <t>7. Newly qualified entrant (NQE) numbers from high potential ITT, undergraduate ITT, and AO:</t>
  </si>
  <si>
    <t>Future NQEs expected from high potential ITT, undergraduate ITT, and AO.</t>
  </si>
  <si>
    <t>The indicative subject targets for the high potential ITT programme, as agreed between the Department and Teach First on an annual basis.</t>
  </si>
  <si>
    <t>5. The NQE need in the relevant year is converted into the number of NQEs required that were specifically trained via postgraduate ITT, having subtracted those NQEs expected that will gain QTS via undergraduate ITT, high potential ITT, and AO routes.</t>
  </si>
  <si>
    <t>NQEs from high potential ITT, undergraduate ITT, and AO</t>
  </si>
  <si>
    <t>All blue cells represent estimates for future years.</t>
  </si>
  <si>
    <t xml:space="preserve">This tab pulls together the number of mainstream postgraduate ITT needed to successfully meet demand for the relevant phase/subject from the previous calculation tabs. </t>
  </si>
  <si>
    <t xml:space="preserve">It then adds the high potential ITT target to the mainstream postgraduate ITT target to calculate an overall postgraduate ITT target. </t>
  </si>
  <si>
    <t xml:space="preserve">3. The entrant need is calculated. This is equal to the number of teachers needed to enter the workforce to meet any increases in demand year-on-year, and to provide sufficient replacements for expected leavers based upon both 'demand met' and 'estimated supply' scenarios respectively.  </t>
  </si>
  <si>
    <t>2025/26</t>
  </si>
  <si>
    <t>They will differ to those published within that publication due to coverage differences.</t>
  </si>
  <si>
    <t>They will differ to those published within that publication due to both coverage differences, and because they are weighted averages from data before the COVID-19 pandemic.</t>
  </si>
  <si>
    <t>Contents</t>
  </si>
  <si>
    <t>Tab name</t>
  </si>
  <si>
    <t>Description</t>
  </si>
  <si>
    <t>Overview</t>
  </si>
  <si>
    <t>Input data</t>
  </si>
  <si>
    <t>Contains the data used in the calculations to estimate postgraduate ITT targets.</t>
  </si>
  <si>
    <t>Mainstream PGITT &amp; HPITT Target</t>
  </si>
  <si>
    <t xml:space="preserve">This tab pulls together the number of mainstream postgraduate ITT needed to successfully meet demand for the relevant phase/subject from the previous calculation tabs. It then adds the high potential ITT target to the mainstream postgraduate ITT target to calculate an overall postgraduate ITT target. </t>
  </si>
  <si>
    <t>Calculates the number of postgraduate ITT trainees needed to successfully meet demand for Primary.</t>
  </si>
  <si>
    <t>Calculates the number of postgraduate ITT trainees needed to successfully meet demand for Mathematics.</t>
  </si>
  <si>
    <t>Calculates the number of postgraduate ITT trainees needed to successfully meet demand for Biology.</t>
  </si>
  <si>
    <t>Calculates the number of postgraduate ITT trainees needed to successfully meet demand for Chemistry.</t>
  </si>
  <si>
    <t>Calculates the number of postgraduate ITT trainees needed to successfully meet demand for Physics.</t>
  </si>
  <si>
    <t>Calculates the number of postgraduate ITT trainees needed to successfully meet demand for Computing.</t>
  </si>
  <si>
    <t>Calculates the number of postgraduate ITT trainees needed to successfully meet demand for English.</t>
  </si>
  <si>
    <t>Calculates the number of postgraduate ITT trainees needed to successfully meet demand for Classics.</t>
  </si>
  <si>
    <t>Calculates the number of postgraduate ITT trainees needed to successfully meet demand for Modern Languages.</t>
  </si>
  <si>
    <t>Calculates the number of postgraduate ITT trainees needed to successfully meet demand for Geography.</t>
  </si>
  <si>
    <t>Calculates the number of postgraduate ITT trainees needed to successfully meet demand for History.</t>
  </si>
  <si>
    <t>Calculates the number of postgraduate ITT trainees needed to successfully meet demand for Art &amp; Design.</t>
  </si>
  <si>
    <t>Calculates the number of postgraduate ITT trainees needed to successfully meet demand for Business Studies.</t>
  </si>
  <si>
    <t>Calculates the number of postgraduate ITT trainees needed to successfully meet demand for Design &amp; Technology.</t>
  </si>
  <si>
    <t>Calculates the number of postgraduate ITT trainees needed to successfully meet demand for Drama.</t>
  </si>
  <si>
    <t>Calculates the number of postgraduate ITT trainees needed to successfully meet demand for Music.</t>
  </si>
  <si>
    <t>Calculates the number of postgraduate ITT trainees needed to successfully meet demand for Others.</t>
  </si>
  <si>
    <t>Calculates the number of postgraduate ITT trainees needed to successfully meet demand for Physical Education.</t>
  </si>
  <si>
    <t>Calculates the number of postgraduate ITT trainees needed to successfully meet demand for Religious Education.</t>
  </si>
  <si>
    <t>Link to Contents page</t>
  </si>
  <si>
    <t xml:space="preserve">Historical data used in these calculations are retrospectively updated each year, as part of standard annual processes. Therefore, historical data in this workbook may differ to previous years published calculations of postgraduate ITT targets. </t>
  </si>
  <si>
    <t>Teachers who have gained qualified teacher status and were recorded as entering service in the English state-funded schools sector in the second November school workforce census after they gained QTS. I.e. they did not immediately enter service after ITT.</t>
  </si>
  <si>
    <t>Teachers who have left service and are aged 55 or over, many of whom will leave service via retirement.</t>
  </si>
  <si>
    <t>Calculation of 2025 to 2026 postgraduate ITT targets</t>
  </si>
  <si>
    <t>These calculations estimate the target number of trainees to start postgraduate initial teacher training (postgraduate ITT) in 2025/26.</t>
  </si>
  <si>
    <t>The school workforce census is taken annually, in November. It is assumed that the November 2023 school workforce census is an effective proxy for the 2023/24 academic year.</t>
  </si>
  <si>
    <t>2026/27</t>
  </si>
  <si>
    <t>12. 2025/26 high potential ITT targets (please note that these are indicative targets):</t>
  </si>
  <si>
    <t>13. 2024/25 and 2025/26 teacher supply estimates:</t>
  </si>
  <si>
    <t>An estimate of future teacher supply in 2024/25 and 2025/26. This estimate considers recent historical ITT recruitment that has not yet fed into the school workforce census and assumed trajectories for leaver rates and inflows such as returners.</t>
  </si>
  <si>
    <t>By doing this, it is possible to make an adjustment (if relevant) to counter under-recruitment impacts from the two most recent ITT recruitment rounds. This adjustment is only made if demand is expected to exceed estimated teacher numbers in 2025/26.</t>
  </si>
  <si>
    <t>If this figure is negative, these calculations have estimated that teacher numbers will exceed demand in 2025/26. The opposite is true if it is positive.</t>
  </si>
  <si>
    <t>2025/26 Mainstream postgraduate ITT Target</t>
  </si>
  <si>
    <t>2025/26 high potential ITT Target</t>
  </si>
  <si>
    <t>2025/26 Overall postgraduate ITT Target</t>
  </si>
  <si>
    <t>Introduction, coverage, definitions and subject mappings used in this workbook.</t>
  </si>
  <si>
    <t>Additionally, teachers that are recorded as being in service in the November 2022 census, but not within the November 2023 census are assumed to be leavers in the 2023/24 academic year. Similar logic applies to those teachers entering service.</t>
  </si>
  <si>
    <t>Difference between 2024/25 and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</si>
</sst>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
    <numFmt numFmtId="167" formatCode="0.000"/>
  </numFmts>
  <fonts count="18" x14ac:knownFonts="1">
    <font>
      <sz val="11"/>
      <color theme="1"/>
      <name val="Calibri"/>
      <family val="2"/>
      <scheme val="minor"/>
    </font>
    <font>
      <sz val="11"/>
      <color theme="1"/>
      <name val="Calibri"/>
      <family val="2"/>
      <scheme val="minor"/>
    </font>
    <font>
      <i/>
      <sz val="12"/>
      <color theme="1"/>
      <name val="Arial"/>
      <family val="2"/>
    </font>
    <font>
      <sz val="11"/>
      <color theme="1"/>
      <name val="Arial"/>
      <family val="2"/>
    </font>
    <font>
      <sz val="11"/>
      <name val="Arial"/>
      <family val="2"/>
    </font>
    <font>
      <sz val="12"/>
      <color theme="1"/>
      <name val="Arial"/>
      <family val="2"/>
    </font>
    <font>
      <b/>
      <sz val="12"/>
      <color theme="1"/>
      <name val="Arial"/>
      <family val="2"/>
    </font>
    <font>
      <u/>
      <sz val="12"/>
      <color theme="1"/>
      <name val="Arial"/>
      <family val="2"/>
    </font>
    <font>
      <sz val="12"/>
      <name val="Arial"/>
      <family val="2"/>
    </font>
    <font>
      <b/>
      <sz val="20"/>
      <color theme="1"/>
      <name val="Arial"/>
      <family val="2"/>
    </font>
    <font>
      <sz val="11"/>
      <color rgb="FFFF0000"/>
      <name val="Arial"/>
      <family val="2"/>
    </font>
    <font>
      <b/>
      <sz val="11"/>
      <color rgb="FFFF0000"/>
      <name val="Arial"/>
      <family val="2"/>
    </font>
    <font>
      <i/>
      <sz val="11"/>
      <name val="Arial"/>
      <family val="2"/>
    </font>
    <font>
      <i/>
      <sz val="11"/>
      <color rgb="FFFF0000"/>
      <name val="Arial"/>
      <family val="2"/>
    </font>
    <font>
      <i/>
      <sz val="11"/>
      <color theme="2"/>
      <name val="Arial"/>
      <family val="2"/>
    </font>
    <font>
      <sz val="8"/>
      <name val="Calibri"/>
      <family val="2"/>
      <scheme val="minor"/>
    </font>
    <font>
      <u/>
      <sz val="11"/>
      <color theme="10"/>
      <name val="Calibri"/>
      <family val="2"/>
      <scheme val="minor"/>
    </font>
    <font>
      <u/>
      <sz val="12"/>
      <color theme="10"/>
      <name val="Arial"/>
      <family val="2"/>
    </font>
  </fonts>
  <fills count="4">
    <fill>
      <patternFill patternType="none"/>
    </fill>
    <fill>
      <patternFill patternType="gray125"/>
    </fill>
    <fill>
      <patternFill patternType="solid">
        <fgColor theme="0"/>
        <bgColor indexed="64"/>
      </patternFill>
    </fill>
    <fill>
      <patternFill patternType="solid">
        <fgColor rgb="FFCFDCE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77">
    <xf numFmtId="0" fontId="0" fillId="0" borderId="0" xfId="0"/>
    <xf numFmtId="0" fontId="2" fillId="0" borderId="0" xfId="0" applyFont="1" applyAlignment="1">
      <alignment vertical="center"/>
    </xf>
    <xf numFmtId="0" fontId="3" fillId="0" borderId="0" xfId="0" applyFont="1"/>
    <xf numFmtId="0" fontId="4" fillId="0" borderId="1" xfId="0" applyFont="1" applyBorder="1"/>
    <xf numFmtId="0" fontId="5" fillId="0" borderId="0" xfId="0" applyFont="1"/>
    <xf numFmtId="0" fontId="6" fillId="0" borderId="0" xfId="0" applyFont="1"/>
    <xf numFmtId="0" fontId="7" fillId="0" borderId="0" xfId="0" applyFont="1"/>
    <xf numFmtId="0" fontId="5" fillId="0" borderId="2" xfId="0" applyFont="1" applyBorder="1"/>
    <xf numFmtId="0" fontId="5" fillId="0" borderId="1" xfId="0" applyFont="1" applyBorder="1"/>
    <xf numFmtId="0" fontId="8" fillId="0" borderId="1" xfId="0" applyFont="1" applyBorder="1"/>
    <xf numFmtId="0" fontId="9" fillId="0" borderId="0" xfId="0" applyFont="1"/>
    <xf numFmtId="0" fontId="5" fillId="0" borderId="1" xfId="0" applyFont="1" applyBorder="1" applyAlignment="1">
      <alignment wrapText="1"/>
    </xf>
    <xf numFmtId="1" fontId="5" fillId="0" borderId="0" xfId="0" applyNumberFormat="1" applyFont="1"/>
    <xf numFmtId="1" fontId="5" fillId="0" borderId="1" xfId="0" applyNumberFormat="1" applyFont="1" applyBorder="1"/>
    <xf numFmtId="165" fontId="5" fillId="0" borderId="1" xfId="1" applyNumberFormat="1" applyFont="1" applyBorder="1"/>
    <xf numFmtId="165" fontId="5" fillId="3" borderId="1" xfId="1" applyNumberFormat="1" applyFont="1" applyFill="1" applyBorder="1"/>
    <xf numFmtId="164" fontId="5" fillId="0" borderId="1" xfId="2" applyNumberFormat="1" applyFont="1" applyBorder="1"/>
    <xf numFmtId="164" fontId="5" fillId="3" borderId="1" xfId="2" applyNumberFormat="1" applyFont="1" applyFill="1" applyBorder="1"/>
    <xf numFmtId="9" fontId="5" fillId="0" borderId="0" xfId="2" applyFont="1"/>
    <xf numFmtId="165" fontId="5" fillId="2" borderId="1" xfId="1" applyNumberFormat="1" applyFont="1" applyFill="1" applyBorder="1"/>
    <xf numFmtId="9" fontId="5" fillId="0" borderId="1" xfId="2" applyFont="1" applyBorder="1"/>
    <xf numFmtId="0" fontId="5" fillId="0" borderId="0" xfId="0" applyFont="1" applyAlignment="1">
      <alignment vertical="center"/>
    </xf>
    <xf numFmtId="0" fontId="4" fillId="0" borderId="0" xfId="0" applyFont="1"/>
    <xf numFmtId="0" fontId="10" fillId="0" borderId="0" xfId="0" applyFont="1"/>
    <xf numFmtId="0" fontId="4" fillId="0" borderId="1" xfId="0" applyFont="1" applyBorder="1" applyAlignment="1">
      <alignment horizontal="left"/>
    </xf>
    <xf numFmtId="164" fontId="4" fillId="0" borderId="1" xfId="2" applyNumberFormat="1" applyFont="1" applyBorder="1" applyAlignment="1">
      <alignment horizontal="center"/>
    </xf>
    <xf numFmtId="0" fontId="10" fillId="0" borderId="1" xfId="0" applyFont="1" applyBorder="1"/>
    <xf numFmtId="1" fontId="4" fillId="0" borderId="1" xfId="0" applyNumberFormat="1" applyFont="1" applyBorder="1" applyAlignment="1">
      <alignment horizontal="center"/>
    </xf>
    <xf numFmtId="165" fontId="4" fillId="0" borderId="1" xfId="1" applyNumberFormat="1" applyFont="1" applyBorder="1" applyAlignment="1">
      <alignment horizontal="center"/>
    </xf>
    <xf numFmtId="165" fontId="4" fillId="0" borderId="1" xfId="1" applyNumberFormat="1" applyFont="1" applyFill="1" applyBorder="1" applyAlignment="1">
      <alignment horizontal="center"/>
    </xf>
    <xf numFmtId="165" fontId="4" fillId="3" borderId="1" xfId="1" applyNumberFormat="1" applyFont="1" applyFill="1" applyBorder="1" applyAlignment="1">
      <alignment horizontal="center"/>
    </xf>
    <xf numFmtId="165" fontId="10" fillId="0" borderId="0" xfId="0" applyNumberFormat="1" applyFont="1"/>
    <xf numFmtId="165" fontId="10" fillId="0" borderId="0" xfId="1" applyNumberFormat="1" applyFont="1" applyBorder="1"/>
    <xf numFmtId="165" fontId="10" fillId="0" borderId="0" xfId="1" applyNumberFormat="1" applyFont="1" applyFill="1" applyBorder="1"/>
    <xf numFmtId="166" fontId="10" fillId="0" borderId="0" xfId="1" applyNumberFormat="1" applyFont="1" applyFill="1" applyBorder="1"/>
    <xf numFmtId="0" fontId="4" fillId="0" borderId="1" xfId="0" applyFont="1" applyBorder="1" applyAlignment="1">
      <alignment horizontal="center"/>
    </xf>
    <xf numFmtId="165" fontId="10" fillId="0" borderId="1" xfId="1" applyNumberFormat="1" applyFont="1" applyBorder="1"/>
    <xf numFmtId="165" fontId="4" fillId="0" borderId="1" xfId="1" applyNumberFormat="1" applyFont="1" applyBorder="1"/>
    <xf numFmtId="165" fontId="4" fillId="0" borderId="1" xfId="1" applyNumberFormat="1" applyFont="1" applyFill="1" applyBorder="1"/>
    <xf numFmtId="0" fontId="11" fillId="0" borderId="0" xfId="0" applyFont="1"/>
    <xf numFmtId="1" fontId="4" fillId="0" borderId="0" xfId="1" applyNumberFormat="1" applyFont="1" applyBorder="1" applyAlignment="1">
      <alignment horizontal="center"/>
    </xf>
    <xf numFmtId="0" fontId="4" fillId="0" borderId="3" xfId="0" applyFont="1" applyBorder="1"/>
    <xf numFmtId="2" fontId="4" fillId="0" borderId="1" xfId="0" applyNumberFormat="1" applyFont="1" applyBorder="1" applyAlignment="1">
      <alignment horizontal="center"/>
    </xf>
    <xf numFmtId="9" fontId="4" fillId="0" borderId="1" xfId="0" applyNumberFormat="1" applyFont="1" applyBorder="1" applyAlignment="1">
      <alignment horizontal="center"/>
    </xf>
    <xf numFmtId="164" fontId="4" fillId="0" borderId="1" xfId="2" applyNumberFormat="1" applyFont="1" applyFill="1" applyBorder="1" applyAlignment="1">
      <alignment horizontal="center"/>
    </xf>
    <xf numFmtId="164" fontId="4" fillId="3" borderId="1" xfId="2" applyNumberFormat="1" applyFont="1" applyFill="1" applyBorder="1" applyAlignment="1">
      <alignment horizontal="center"/>
    </xf>
    <xf numFmtId="0" fontId="5" fillId="0" borderId="1" xfId="0" applyFont="1" applyBorder="1" applyAlignment="1">
      <alignment vertical="center"/>
    </xf>
    <xf numFmtId="165" fontId="4" fillId="0" borderId="0" xfId="0" applyNumberFormat="1" applyFont="1"/>
    <xf numFmtId="165" fontId="4" fillId="0" borderId="0" xfId="1" applyNumberFormat="1" applyFont="1" applyBorder="1"/>
    <xf numFmtId="165" fontId="4" fillId="0" borderId="0" xfId="1" applyNumberFormat="1" applyFont="1" applyFill="1" applyBorder="1"/>
    <xf numFmtId="166" fontId="4" fillId="0" borderId="0" xfId="1" applyNumberFormat="1" applyFont="1" applyFill="1" applyBorder="1"/>
    <xf numFmtId="1" fontId="4" fillId="0" borderId="1" xfId="1" applyNumberFormat="1" applyFont="1" applyBorder="1" applyAlignment="1">
      <alignment horizontal="center"/>
    </xf>
    <xf numFmtId="1" fontId="4" fillId="0" borderId="0" xfId="1" applyNumberFormat="1" applyFont="1" applyFill="1" applyBorder="1" applyAlignment="1">
      <alignment horizontal="center"/>
    </xf>
    <xf numFmtId="165" fontId="3" fillId="0" borderId="0" xfId="1" applyNumberFormat="1" applyFont="1"/>
    <xf numFmtId="165" fontId="3" fillId="0" borderId="1" xfId="1" applyNumberFormat="1" applyFont="1" applyBorder="1"/>
    <xf numFmtId="165" fontId="3" fillId="3" borderId="1" xfId="1" applyNumberFormat="1" applyFont="1" applyFill="1" applyBorder="1"/>
    <xf numFmtId="165" fontId="13" fillId="0" borderId="0" xfId="1" applyNumberFormat="1" applyFont="1"/>
    <xf numFmtId="165" fontId="14" fillId="0" borderId="0" xfId="1" applyNumberFormat="1" applyFont="1"/>
    <xf numFmtId="165" fontId="3" fillId="0" borderId="1" xfId="1" applyNumberFormat="1" applyFont="1" applyBorder="1" applyAlignment="1">
      <alignment wrapText="1"/>
    </xf>
    <xf numFmtId="1" fontId="12" fillId="0" borderId="0" xfId="1" applyNumberFormat="1" applyFont="1" applyFill="1" applyBorder="1" applyAlignment="1">
      <alignment horizontal="left"/>
    </xf>
    <xf numFmtId="0" fontId="3" fillId="0" borderId="0" xfId="1" applyNumberFormat="1" applyFont="1" applyAlignment="1">
      <alignment horizontal="left"/>
    </xf>
    <xf numFmtId="0" fontId="5" fillId="0" borderId="1" xfId="0" applyFont="1" applyBorder="1" applyAlignment="1">
      <alignment vertical="center" wrapText="1"/>
    </xf>
    <xf numFmtId="165" fontId="3" fillId="0" borderId="0" xfId="1" applyNumberFormat="1" applyFont="1" applyAlignment="1">
      <alignment horizontal="right"/>
    </xf>
    <xf numFmtId="0" fontId="9" fillId="2" borderId="0" xfId="0" applyFont="1" applyFill="1"/>
    <xf numFmtId="0" fontId="0" fillId="2" borderId="0" xfId="0" applyFill="1"/>
    <xf numFmtId="0" fontId="6" fillId="2" borderId="3" xfId="0" applyFont="1" applyFill="1" applyBorder="1"/>
    <xf numFmtId="0" fontId="6" fillId="2" borderId="5" xfId="0" applyFont="1" applyFill="1" applyBorder="1"/>
    <xf numFmtId="0" fontId="17" fillId="2" borderId="6" xfId="3" applyFont="1" applyFill="1" applyBorder="1" applyAlignment="1">
      <alignment horizontal="left"/>
    </xf>
    <xf numFmtId="0" fontId="5" fillId="2" borderId="4" xfId="0" applyFont="1" applyFill="1" applyBorder="1" applyAlignment="1">
      <alignment horizontal="left"/>
    </xf>
    <xf numFmtId="0" fontId="8" fillId="2" borderId="4" xfId="0" applyFont="1" applyFill="1" applyBorder="1" applyAlignment="1">
      <alignment horizontal="left"/>
    </xf>
    <xf numFmtId="0" fontId="17" fillId="2" borderId="6" xfId="3" applyFont="1" applyFill="1" applyBorder="1" applyAlignment="1">
      <alignment horizontal="left" wrapText="1"/>
    </xf>
    <xf numFmtId="0" fontId="8" fillId="2" borderId="4" xfId="0" applyFont="1" applyFill="1" applyBorder="1" applyAlignment="1">
      <alignment horizontal="left" wrapText="1"/>
    </xf>
    <xf numFmtId="0" fontId="17" fillId="2" borderId="7" xfId="3" applyFont="1" applyFill="1" applyBorder="1" applyAlignment="1">
      <alignment horizontal="left"/>
    </xf>
    <xf numFmtId="0" fontId="8" fillId="2" borderId="8" xfId="0" applyFont="1" applyFill="1" applyBorder="1" applyAlignment="1">
      <alignment horizontal="left" wrapText="1"/>
    </xf>
    <xf numFmtId="0" fontId="3" fillId="2" borderId="0" xfId="0" applyFont="1" applyFill="1"/>
    <xf numFmtId="0" fontId="16" fillId="0" borderId="0" xfId="3"/>
    <xf numFmtId="167" fontId="5" fillId="0" borderId="1" xfId="2" applyNumberFormat="1" applyFont="1" applyBorder="1"/>
  </cellXfs>
  <cellStyles count="4">
    <cellStyle name="Comma" xfId="1" builtinId="3"/>
    <cellStyle name="Hyperlink" xfId="3" builtinId="8"/>
    <cellStyle name="Normal" xfId="0" builtinId="0"/>
    <cellStyle name="Per cent" xfId="2" builtinId="5"/>
  </cellStyles>
  <dxfs count="7">
    <dxf>
      <fill>
        <patternFill>
          <bgColor rgb="FFFF000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ertAlign val="baseline"/>
        <sz val="12"/>
        <color theme="10"/>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indexed="64"/>
        </left>
        <right style="thin">
          <color indexed="64"/>
        </right>
        <top/>
        <bottom/>
      </border>
    </dxf>
  </dxfs>
  <tableStyles count="0" defaultTableStyle="TableStyleMedium2" defaultPivotStyle="PivotStyleLight16"/>
  <colors>
    <mruColors>
      <color rgb="FFCFDCE3"/>
      <color rgb="FFF3ECCD"/>
      <color rgb="FFE7DA87"/>
      <color rgb="FF9FB9C8"/>
      <color rgb="FFCFDABD"/>
      <color rgb="FF99B5A0"/>
      <color rgb="FFFAE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ducationgovuk-my.sharepoint.com/personal/alexandra_sparks_education_gov_uk/Documents/Documents/TWM/TWM%202024%20Round/Publication/Mini%20model/2024_TWM_v7_Sparks.xlsx" TargetMode="External"/><Relationship Id="rId1" Type="http://schemas.openxmlformats.org/officeDocument/2006/relationships/externalLinkPath" Target="https://educationgovuk-my.sharepoint.com/personal/alexandra_sparks_education_gov_uk/Documents/Documents/TWM/TWM%202024%20Round/Publication/Mini%20model/2024_TWM_v7_Spar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W DO I &gt;&gt;&gt;&gt;&gt;&gt;"/>
      <sheetName val="MELISSA TIDYING FOR 2025"/>
      <sheetName val="QA_checklist_for_TWM"/>
      <sheetName val="Info"/>
      <sheetName val="Flows"/>
      <sheetName val="Timings"/>
      <sheetName val="Assumptions"/>
      <sheetName val="Version_tracker"/>
      <sheetName val="Model_map"/>
      <sheetName val="Note_on_NamedRanges"/>
      <sheetName val="List of model limitations"/>
      <sheetName val="International recruits"/>
      <sheetName val="Reporting timings"/>
      <sheetName val="QA auto checker"/>
      <sheetName val="Policies Latest"/>
      <sheetName val="ScenarioTesting_Supply&amp;Demand"/>
      <sheetName val="Testing - BLANK TEMPLATE"/>
      <sheetName val="PS Scenarios March 25"/>
      <sheetName val="Model_Data"/>
      <sheetName val="Policy_impacts"/>
      <sheetName val="policy impacts march 25 "/>
      <sheetName val="March 2025 pay scenarios"/>
      <sheetName val="Input_ITT_forecasts"/>
      <sheetName val="Input_leaver_forecasts"/>
      <sheetName val="Input_nonITT_entrant_forecasts"/>
      <sheetName val="Data for TWM tracker"/>
      <sheetName val="Calc_ITT_forecasts_to_NQTs"/>
      <sheetName val="Actual_v_Calculated_adjustments"/>
      <sheetName val="Working hours shifts"/>
      <sheetName val="Teacher_need_PRI"/>
      <sheetName val="Teacher_need_SEC"/>
      <sheetName val="6.5k demand trajectory Jan 2025"/>
      <sheetName val="Demand figures for Will"/>
      <sheetName val="Latin Excellence Programme"/>
      <sheetName val="Teacher_supply_PRI_forecasts"/>
      <sheetName val="Teacher_supply_SEC_forecasts"/>
      <sheetName val="Hypothetical growth"/>
      <sheetName val="Gap_calculations"/>
      <sheetName val="Outputs &gt;&gt;&gt;&gt;"/>
      <sheetName val="Entrant and leaver types"/>
      <sheetName val="Demand_vs_Supply_Charts"/>
      <sheetName val="ITT rates data charts"/>
      <sheetName val="Forecast charts"/>
      <sheetName val="Leaver rates w policies"/>
      <sheetName val="Charts pupil numbers &amp; demand"/>
      <sheetName val="Supply charts"/>
      <sheetName val="Gap calculations table"/>
      <sheetName val="PTRs demand vs supply"/>
      <sheetName val="Entrants_Leavers_&amp;_stock_charts"/>
      <sheetName val="Leaver-entrants interplay"/>
      <sheetName val="ITT forecast charts"/>
      <sheetName val="Summarise_supply_figures"/>
      <sheetName val="Summarise_ITT_to_NQT"/>
      <sheetName val="Sheet4"/>
      <sheetName val="Rainbow charts"/>
      <sheetName val="PGITT need"/>
      <sheetName val="No_gap_ITT_PRI_need_New"/>
      <sheetName val="No_gap_ITT_SEC_need_New"/>
      <sheetName val="No_gap_ITT_summary_tables"/>
      <sheetName val="QA note"/>
      <sheetName val="TEST"/>
      <sheetName val="QA No_gap_ITT_PRI"/>
      <sheetName val="QA No_gap_ITT_SEC_1"/>
      <sheetName val="QA No_gap_ITT_SEC_2"/>
      <sheetName val="Charts targets &amp; adjustm need"/>
      <sheetName val="Note to Kirsty "/>
      <sheetName val="Comparison of targets vs need"/>
      <sheetName val="SCPM outputs"/>
      <sheetName val="SCPM if used standard app"/>
      <sheetName val="Outputs for bursary model"/>
      <sheetName val="ECT teacher numbers Julian"/>
      <sheetName val="Historical data back to WWII"/>
      <sheetName val="Historical PTRs PRIM"/>
      <sheetName val="Historical PTRs SEC"/>
      <sheetName val="PTRs and Pupils charts"/>
      <sheetName val="PTRs and pupils longterm"/>
      <sheetName val="1997 onward numbers"/>
      <sheetName val="BREAK - PGITT targets"/>
      <sheetName val="Targets testing"/>
      <sheetName val="Input_leaver_trajectory"/>
      <sheetName val="Leaver rate targets n forecasts"/>
      <sheetName val="Converting teachers retained"/>
      <sheetName val="Charts for target meeting"/>
      <sheetName val="Input_ITT_targets &amp; UGITT traj"/>
      <sheetName val="Input_nonITT_entrant_trajectory"/>
      <sheetName val="Calc_ITT_targets_to_NQTs"/>
      <sheetName val="Teacher_supply_PRI_targets"/>
      <sheetName val="Teacher_supply_SEC_targets"/>
      <sheetName val="No_gap_ITT_PRI_targets_NEW"/>
      <sheetName val="No_gap_ITT_SEC_targets_NEW"/>
      <sheetName val="PGITT targets collation"/>
      <sheetName val="QA note 2"/>
      <sheetName val="Check target calcs"/>
      <sheetName val="QA No_gap_ITT_PRI_targets"/>
      <sheetName val="QA No_gap_ITT_SEC_1_targets"/>
      <sheetName val="QA No_gap_ITT_SEC_2_targets"/>
      <sheetName val="PGITT targets wout adjustment"/>
      <sheetName val="Charts targets &amp; adjustmnts TAR"/>
      <sheetName val="PGITT need vs PGITT targets"/>
      <sheetName val="TARGETS"/>
      <sheetName val="Target_timeseries_charts"/>
      <sheetName val="Submission charts"/>
      <sheetName val="Target approach basic need"/>
      <sheetName val="Publication submission table"/>
      <sheetName val="YOY comparison"/>
      <sheetName val="Target explanations March"/>
      <sheetName val="Drivers of PGITT targets"/>
      <sheetName val="Entrant and leaver types TARG"/>
      <sheetName val="Targets &amp; trajectories series"/>
      <sheetName val="Targets this yr last yr"/>
      <sheetName val="Calc U55 leaver rates for pubn"/>
      <sheetName val="Input data tab for publication"/>
      <sheetName val="Targets with and wout URA"/>
      <sheetName val="Targets table for EES publish"/>
      <sheetName val="YOY changes"/>
      <sheetName val="MELISSA QA, HERE&gt;&gt;&gt;&gt;&gt;&gt;&gt;&gt;&gt;&gt;"/>
      <sheetName val="QA checklist on target setting"/>
      <sheetName val="SUBNATIONAL TARGETS EXPERIMENT"/>
      <sheetName val="Subnational pupils"/>
      <sheetName val="Subnational target estimate"/>
      <sheetName val="BREAK (2)"/>
      <sheetName val="HoursTeachersRatio"/>
      <sheetName val="Historical_CalcNQTs_v_ActNQTs"/>
      <sheetName val="Historical_CalcStock_v_ActStock"/>
      <sheetName val="Pupil&amp;StockCharts_and_PTRs"/>
      <sheetName val="ModelStructure_Lookups&amp;Lists"/>
      <sheetName val="TO DELETE&gt;&gt;&gt;&gt;"/>
      <sheetName val="Estimated pay award impact"/>
      <sheetName val="Primary fall"/>
      <sheetName val="Self funded trainees"/>
      <sheetName val="Uncertainty January 25"/>
      <sheetName val="November update - PRIM"/>
      <sheetName val="November update - SEC"/>
      <sheetName val="Sheet2"/>
      <sheetName val="HPITT projections"/>
      <sheetName val="leaver number sense check"/>
      <sheetName val="Uncertainty ranges"/>
      <sheetName val="Including SF trainees in TWM "/>
      <sheetName val="Different targets Jun 24"/>
      <sheetName val="Typical school"/>
      <sheetName val="6.5k trajectories "/>
      <sheetName val="Different scenarios OBR vs BoE "/>
      <sheetName val="Demand experiment logic"/>
      <sheetName val="Data_inputs_Status"/>
      <sheetName val="Shifts in primary"/>
      <sheetName val="Sheet3"/>
      <sheetName val="KT_YOY_data comparisons"/>
      <sheetName val="pupil demog"/>
      <sheetName val="Impact of SF trainees"/>
      <sheetName val="July 19th differences"/>
      <sheetName val="Feb - SF numbers sense check"/>
      <sheetName val="Shifts between November and Jan"/>
      <sheetName val="Target logic chart"/>
      <sheetName val="Diff ITT forecasts v4 and 5"/>
      <sheetName val="Policy option 1"/>
      <sheetName val="Policy option 1 less ambitious"/>
      <sheetName val="Policy option 2"/>
      <sheetName val="Policy option 3"/>
      <sheetName val="LUP entrants"/>
      <sheetName val="Policy option 3 just LUP"/>
      <sheetName val="Policy option 3 TEST"/>
      <sheetName val="Policy option 3 just entrants"/>
      <sheetName val="FE split"/>
      <sheetName val="Extra entrants"/>
      <sheetName val="Entrants needed"/>
      <sheetName val="6.5k test"/>
      <sheetName val="Charts no. 10 dashboard"/>
      <sheetName val="Secondary supply improvements"/>
      <sheetName val="How the workforce has grown"/>
      <sheetName val="STRB How has stock grown"/>
      <sheetName val="STRB How has stock grown PRIM"/>
      <sheetName val="Chart for mission pack"/>
      <sheetName val="Table for PS note"/>
      <sheetName val="Sheet1"/>
      <sheetName val="ITT starts data"/>
      <sheetName val="KT_Leaver Checks"/>
      <sheetName val="Retention target meeting"/>
      <sheetName val="Historical leaver rates by subj"/>
      <sheetName val="Leaver rate chart for Alice"/>
      <sheetName val="Hypothetical 6.5k"/>
      <sheetName val="STRB chart"/>
      <sheetName val="Charts for HMT teach in "/>
      <sheetName val="QA changes prim demand"/>
      <sheetName val="Figures for 6.5k trajectory"/>
      <sheetName val="demand approach for 2024 TWM"/>
      <sheetName val="6.5k experiment"/>
      <sheetName val="Supply forecasts for Julian"/>
      <sheetName val="Demand charts"/>
      <sheetName val="Estimated impacts of SF trainee"/>
      <sheetName val="Data for SR work "/>
      <sheetName val="Caroline meeting PRIM"/>
      <sheetName val="Caroline meeting SEC"/>
      <sheetName val="Last 3 models"/>
      <sheetName val="funding example diagram"/>
      <sheetName val="Why are targets lower"/>
      <sheetName val="Data for Ellis in DU"/>
      <sheetName val="Additional drivers figures"/>
      <sheetName val="What is the target for"/>
      <sheetName val="What is target made of"/>
      <sheetName val="Comparison v5 VS v6"/>
      <sheetName val="target explanations"/>
      <sheetName val="Target chart for STRB meeting"/>
      <sheetName val="Adding in functionality on HP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6">
          <cell r="L26">
            <v>-91.13510647743017</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375838-412B-4AA2-9963-CE36507B1722}" name="Contents" displayName="Contents" ref="A3:B25" totalsRowShown="0" headerRowDxfId="6" headerRowBorderDxfId="5" tableBorderDxfId="4" totalsRowBorderDxfId="3">
  <autoFilter ref="A3:B25" xr:uid="{01D4EF76-9BE8-4B72-BE22-56E1AC8BC542}">
    <filterColumn colId="0" hiddenButton="1"/>
    <filterColumn colId="1" hiddenButton="1"/>
  </autoFilter>
  <tableColumns count="2">
    <tableColumn id="1" xr3:uid="{9C010695-CB0E-4EBE-8EC3-5E57F92BC5F0}" name="Tab name" dataDxfId="2" dataCellStyle="Hyperlink"/>
    <tableColumn id="2" xr3:uid="{AA96AF54-2FFF-4AD9-950A-1FBBD68F5778}" name="Description"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D874-115B-46DD-824C-BB3498350017}">
  <dimension ref="A1:B28"/>
  <sheetViews>
    <sheetView tabSelected="1" zoomScale="80" zoomScaleNormal="80" workbookViewId="0"/>
  </sheetViews>
  <sheetFormatPr defaultColWidth="8.7265625" defaultRowHeight="14.5" x14ac:dyDescent="0.35"/>
  <cols>
    <col min="1" max="1" width="29.81640625" style="64" bestFit="1" customWidth="1"/>
    <col min="2" max="2" width="123.54296875" style="64" customWidth="1"/>
    <col min="3" max="16384" width="8.7265625" style="64"/>
  </cols>
  <sheetData>
    <row r="1" spans="1:2" ht="25" x14ac:dyDescent="0.5">
      <c r="A1" s="63" t="s">
        <v>168</v>
      </c>
    </row>
    <row r="3" spans="1:2" ht="15.5" x14ac:dyDescent="0.35">
      <c r="A3" s="65" t="s">
        <v>169</v>
      </c>
      <c r="B3" s="66" t="s">
        <v>170</v>
      </c>
    </row>
    <row r="4" spans="1:2" ht="15.5" x14ac:dyDescent="0.35">
      <c r="A4" s="67" t="s">
        <v>171</v>
      </c>
      <c r="B4" s="68" t="s">
        <v>211</v>
      </c>
    </row>
    <row r="5" spans="1:2" ht="15.5" x14ac:dyDescent="0.35">
      <c r="A5" s="67" t="s">
        <v>172</v>
      </c>
      <c r="B5" s="69" t="s">
        <v>173</v>
      </c>
    </row>
    <row r="6" spans="1:2" ht="46.5" x14ac:dyDescent="0.35">
      <c r="A6" s="70" t="s">
        <v>174</v>
      </c>
      <c r="B6" s="71" t="s">
        <v>175</v>
      </c>
    </row>
    <row r="7" spans="1:2" ht="15.5" x14ac:dyDescent="0.35">
      <c r="A7" s="67" t="s">
        <v>1</v>
      </c>
      <c r="B7" s="71" t="s">
        <v>176</v>
      </c>
    </row>
    <row r="8" spans="1:2" ht="15.5" x14ac:dyDescent="0.35">
      <c r="A8" s="67" t="s">
        <v>2</v>
      </c>
      <c r="B8" s="71" t="s">
        <v>177</v>
      </c>
    </row>
    <row r="9" spans="1:2" ht="15.5" x14ac:dyDescent="0.35">
      <c r="A9" s="67" t="s">
        <v>3</v>
      </c>
      <c r="B9" s="71" t="s">
        <v>178</v>
      </c>
    </row>
    <row r="10" spans="1:2" ht="15.5" x14ac:dyDescent="0.35">
      <c r="A10" s="67" t="s">
        <v>4</v>
      </c>
      <c r="B10" s="71" t="s">
        <v>179</v>
      </c>
    </row>
    <row r="11" spans="1:2" ht="15.5" x14ac:dyDescent="0.35">
      <c r="A11" s="67" t="s">
        <v>5</v>
      </c>
      <c r="B11" s="71" t="s">
        <v>180</v>
      </c>
    </row>
    <row r="12" spans="1:2" ht="15.5" x14ac:dyDescent="0.35">
      <c r="A12" s="67" t="s">
        <v>6</v>
      </c>
      <c r="B12" s="71" t="s">
        <v>181</v>
      </c>
    </row>
    <row r="13" spans="1:2" ht="15.5" x14ac:dyDescent="0.35">
      <c r="A13" s="67" t="s">
        <v>7</v>
      </c>
      <c r="B13" s="71" t="s">
        <v>182</v>
      </c>
    </row>
    <row r="14" spans="1:2" ht="15.5" x14ac:dyDescent="0.35">
      <c r="A14" s="67" t="s">
        <v>8</v>
      </c>
      <c r="B14" s="71" t="s">
        <v>183</v>
      </c>
    </row>
    <row r="15" spans="1:2" ht="15.5" x14ac:dyDescent="0.35">
      <c r="A15" s="67" t="s">
        <v>9</v>
      </c>
      <c r="B15" s="71" t="s">
        <v>184</v>
      </c>
    </row>
    <row r="16" spans="1:2" ht="15.5" x14ac:dyDescent="0.35">
      <c r="A16" s="67" t="s">
        <v>10</v>
      </c>
      <c r="B16" s="71" t="s">
        <v>185</v>
      </c>
    </row>
    <row r="17" spans="1:2" ht="15.5" x14ac:dyDescent="0.35">
      <c r="A17" s="67" t="s">
        <v>11</v>
      </c>
      <c r="B17" s="71" t="s">
        <v>186</v>
      </c>
    </row>
    <row r="18" spans="1:2" ht="15.5" x14ac:dyDescent="0.35">
      <c r="A18" s="67" t="s">
        <v>12</v>
      </c>
      <c r="B18" s="71" t="s">
        <v>187</v>
      </c>
    </row>
    <row r="19" spans="1:2" ht="15.5" x14ac:dyDescent="0.35">
      <c r="A19" s="67" t="s">
        <v>13</v>
      </c>
      <c r="B19" s="71" t="s">
        <v>188</v>
      </c>
    </row>
    <row r="20" spans="1:2" ht="15.5" x14ac:dyDescent="0.35">
      <c r="A20" s="67" t="s">
        <v>14</v>
      </c>
      <c r="B20" s="71" t="s">
        <v>189</v>
      </c>
    </row>
    <row r="21" spans="1:2" ht="15.5" x14ac:dyDescent="0.35">
      <c r="A21" s="67" t="s">
        <v>15</v>
      </c>
      <c r="B21" s="71" t="s">
        <v>190</v>
      </c>
    </row>
    <row r="22" spans="1:2" ht="15.5" x14ac:dyDescent="0.35">
      <c r="A22" s="67" t="s">
        <v>16</v>
      </c>
      <c r="B22" s="71" t="s">
        <v>191</v>
      </c>
    </row>
    <row r="23" spans="1:2" ht="15.5" x14ac:dyDescent="0.35">
      <c r="A23" s="67" t="s">
        <v>17</v>
      </c>
      <c r="B23" s="71" t="s">
        <v>192</v>
      </c>
    </row>
    <row r="24" spans="1:2" ht="15.5" x14ac:dyDescent="0.35">
      <c r="A24" s="67" t="s">
        <v>18</v>
      </c>
      <c r="B24" s="71" t="s">
        <v>193</v>
      </c>
    </row>
    <row r="25" spans="1:2" ht="15.5" x14ac:dyDescent="0.35">
      <c r="A25" s="72" t="s">
        <v>19</v>
      </c>
      <c r="B25" s="73" t="s">
        <v>194</v>
      </c>
    </row>
    <row r="28" spans="1:2" x14ac:dyDescent="0.35">
      <c r="A28" s="74"/>
    </row>
  </sheetData>
  <hyperlinks>
    <hyperlink ref="A4" location="Overview!A1" display="Overview" xr:uid="{D2ABA78E-25C8-45CF-A533-8966EC7D4D9B}"/>
    <hyperlink ref="A5" location="'Input Data'!A1" display="Input data" xr:uid="{67C00541-2236-4816-97DC-926352D81E0A}"/>
    <hyperlink ref="A6" location="'Mainstream PGITT &amp; HPITT Target'!A1" display="Mainstream PGITT &amp; HPITT Target" xr:uid="{77B73638-45F5-4D4E-893D-087E7D864F2F}"/>
    <hyperlink ref="A7" location="Primary!A1" display="Primary" xr:uid="{C9E322BE-82FE-4702-99C8-4932FE85704C}"/>
    <hyperlink ref="A8" location="Maths!A1" display="Mathematics" xr:uid="{D7F3256A-34CD-48DB-AE82-B76B1D024079}"/>
    <hyperlink ref="A9" location="Biology!A1" display="Biology" xr:uid="{302C9CE4-5F68-4397-BB87-0D63A0DB378A}"/>
    <hyperlink ref="A10" location="Chemistry!A1" display="Chemistry" xr:uid="{D8D388B2-56DC-4054-ABDD-9D5183E5639A}"/>
    <hyperlink ref="A11" location="Physics!A1" display="Physics" xr:uid="{BDD7B6BE-8D0B-4C22-845F-0BC13921F388}"/>
    <hyperlink ref="A12" location="Computing!A1" display="Computing" xr:uid="{11220544-9F73-4C2F-8B2A-E4908D10041A}"/>
    <hyperlink ref="A13" location="English!A1" display="English" xr:uid="{22A96FD2-3C7D-4EAC-AF95-DD94C5519677}"/>
    <hyperlink ref="A14" location="Classics!A1" display="Classics" xr:uid="{5E6A5C7D-A364-4ACA-B3BA-0B9003B70EF7}"/>
    <hyperlink ref="A15" location="'Modern Languages'!A1" display="Modern Languages" xr:uid="{65ED8A6F-69A4-4F71-B917-0670D0C5219D}"/>
    <hyperlink ref="A16" location="Geography!A1" display="Geography" xr:uid="{52415BFD-9A97-430F-8936-23C4218D5ADE}"/>
    <hyperlink ref="A17" location="'History '!A1" display="History" xr:uid="{4257C6FA-C62F-4330-840E-B870DEFA1D80}"/>
    <hyperlink ref="A18" location="'Art &amp; Design'!A1" display="Art &amp; Design" xr:uid="{B08D066D-0C5D-453C-8AD1-4A3D47843746}"/>
    <hyperlink ref="A19" location="'Business Studies'!A1" display="Business Studies" xr:uid="{D7A215D6-3086-4127-9212-E903AC6DFC21}"/>
    <hyperlink ref="A20" location="'Design &amp; Technology'!A1" display="Design &amp; Technology" xr:uid="{FD8849FE-E210-4217-94DA-9624D09FB599}"/>
    <hyperlink ref="A21" location="Drama!A1" display="Drama" xr:uid="{BF46E147-3080-412B-8A3A-CE0332A9834B}"/>
    <hyperlink ref="A22" location="Music!A1" display="Music" xr:uid="{A151A8E9-DAA4-42D4-A59B-458274EBBC03}"/>
    <hyperlink ref="A23" location="Others!A1" display="Others" xr:uid="{60229707-6D07-4A91-B89D-4BCC3B887970}"/>
    <hyperlink ref="A24" location="'Physical Education'!A1" display="Physical Education" xr:uid="{05C5813C-A24E-4C34-8FFF-23A1796E9BF0}"/>
    <hyperlink ref="A25" location="'Religious Education'!A1" display="Religious Education" xr:uid="{1200E70D-B8DA-4C36-8E39-6656F14CFA19}"/>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7E913-2E84-4DA0-9FCD-C678DE16230C}">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2.1796875" style="23" customWidth="1"/>
    <col min="4" max="5" width="10.81640625" style="23" customWidth="1"/>
    <col min="6" max="15" width="10.81640625" style="23" bestFit="1" customWidth="1"/>
    <col min="16" max="16" width="10.81640625" style="23" customWidth="1"/>
    <col min="17" max="19" width="10.81640625" style="23" bestFit="1"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Data'!B14</f>
        <v>10645.424016919889</v>
      </c>
      <c r="E9" s="28">
        <f>'Input Data'!C14</f>
        <v>10146.335755927081</v>
      </c>
      <c r="F9" s="28">
        <f>'Input Data'!D14</f>
        <v>9594.9995132839795</v>
      </c>
      <c r="G9" s="28">
        <f>'Input Data'!E14</f>
        <v>9017.9934723529841</v>
      </c>
      <c r="H9" s="28">
        <f>'Input Data'!F14</f>
        <v>8294.9530076024421</v>
      </c>
      <c r="I9" s="28">
        <f>'Input Data'!G14</f>
        <v>7769.4350017099259</v>
      </c>
      <c r="J9" s="28">
        <f>'Input Data'!H14</f>
        <v>7217.281990188585</v>
      </c>
      <c r="K9" s="28">
        <f>'Input Data'!I14</f>
        <v>6605.2937328962262</v>
      </c>
      <c r="L9" s="28">
        <f>'Input Data'!J14</f>
        <v>6274.712108854199</v>
      </c>
      <c r="M9" s="28">
        <f>'Input Data'!K14</f>
        <v>6077.3458523593181</v>
      </c>
      <c r="N9" s="28">
        <f>'Input Data'!L14</f>
        <v>6140.5159813860282</v>
      </c>
      <c r="O9" s="28">
        <f>'Input Data'!M14</f>
        <v>6262.4487456530414</v>
      </c>
      <c r="P9" s="28">
        <f>'Input Data'!N14</f>
        <v>6307.4144093776886</v>
      </c>
      <c r="Q9" s="28">
        <f>'Input Data'!O14</f>
        <v>6196.2986715671805</v>
      </c>
      <c r="R9" s="30">
        <f>'Input Data'!P14</f>
        <v>6222.2566372406409</v>
      </c>
      <c r="S9" s="30">
        <f>'Input Data'!Q14</f>
        <v>6238.553080611362</v>
      </c>
      <c r="T9" s="30">
        <f>'Input Data'!R14</f>
        <v>6244.3729708905666</v>
      </c>
      <c r="V9" s="31"/>
    </row>
    <row r="10" spans="1:22" x14ac:dyDescent="0.3">
      <c r="C10" s="24" t="s">
        <v>26</v>
      </c>
      <c r="D10" s="28">
        <f>D9</f>
        <v>10645.424016919889</v>
      </c>
      <c r="E10" s="28">
        <f t="shared" ref="E10:Q10" si="0">E9</f>
        <v>10146.335755927081</v>
      </c>
      <c r="F10" s="28">
        <f t="shared" si="0"/>
        <v>9594.9995132839795</v>
      </c>
      <c r="G10" s="28">
        <f t="shared" si="0"/>
        <v>9017.9934723529841</v>
      </c>
      <c r="H10" s="28">
        <f t="shared" si="0"/>
        <v>8294.9530076024421</v>
      </c>
      <c r="I10" s="28">
        <f t="shared" si="0"/>
        <v>7769.4350017099259</v>
      </c>
      <c r="J10" s="28">
        <f t="shared" si="0"/>
        <v>7217.281990188585</v>
      </c>
      <c r="K10" s="28">
        <f t="shared" si="0"/>
        <v>6605.2937328962262</v>
      </c>
      <c r="L10" s="28">
        <f t="shared" si="0"/>
        <v>6274.712108854199</v>
      </c>
      <c r="M10" s="28">
        <f t="shared" si="0"/>
        <v>6077.3458523593181</v>
      </c>
      <c r="N10" s="28">
        <f t="shared" si="0"/>
        <v>6140.5159813860282</v>
      </c>
      <c r="O10" s="28">
        <f t="shared" si="0"/>
        <v>6262.4487456530414</v>
      </c>
      <c r="P10" s="28">
        <f t="shared" si="0"/>
        <v>6307.4144093776886</v>
      </c>
      <c r="Q10" s="28">
        <f t="shared" si="0"/>
        <v>6196.2986715671805</v>
      </c>
      <c r="R10" s="30">
        <f>'Input Data'!B274</f>
        <v>6102.4934300869236</v>
      </c>
      <c r="S10" s="30">
        <f>'Input Data'!C274</f>
        <v>6071.0877087709796</v>
      </c>
      <c r="T10" s="30"/>
      <c r="V10" s="31"/>
    </row>
    <row r="11" spans="1:22" x14ac:dyDescent="0.3">
      <c r="C11" s="3" t="s">
        <v>28</v>
      </c>
      <c r="D11" s="28"/>
      <c r="E11" s="29"/>
      <c r="F11" s="29"/>
      <c r="G11" s="29"/>
      <c r="H11" s="29"/>
      <c r="I11" s="29"/>
      <c r="J11" s="29"/>
      <c r="K11" s="29"/>
      <c r="L11" s="29"/>
      <c r="M11" s="29"/>
      <c r="N11" s="29"/>
      <c r="O11" s="29"/>
      <c r="P11" s="29"/>
      <c r="Q11" s="29"/>
      <c r="R11" s="30">
        <f>R10-R9</f>
        <v>-119.7632071537173</v>
      </c>
      <c r="S11" s="30">
        <f>S10-S9</f>
        <v>-167.46537184038243</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D14" s="32"/>
      <c r="E14" s="33"/>
      <c r="F14" s="33"/>
      <c r="G14" s="33"/>
      <c r="H14" s="33"/>
      <c r="I14" s="33"/>
      <c r="J14" s="33"/>
      <c r="K14" s="33"/>
      <c r="L14" s="33"/>
      <c r="M14" s="33"/>
      <c r="N14" s="33"/>
      <c r="O14" s="33"/>
      <c r="P14" s="33"/>
      <c r="Q14" s="34"/>
      <c r="R14" s="34"/>
      <c r="S14" s="34"/>
    </row>
    <row r="15" spans="1:22" x14ac:dyDescent="0.3">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1131.8396699440596</v>
      </c>
      <c r="F17" s="29">
        <f t="shared" ref="F17:T17" si="2">F21+F24</f>
        <v>1011.1546091459984</v>
      </c>
      <c r="G17" s="29">
        <f t="shared" si="2"/>
        <v>1033.8368395916141</v>
      </c>
      <c r="H17" s="29">
        <f t="shared" si="2"/>
        <v>1098.0900306568142</v>
      </c>
      <c r="I17" s="29">
        <f t="shared" si="2"/>
        <v>1041.0291991958243</v>
      </c>
      <c r="J17" s="29">
        <f t="shared" si="2"/>
        <v>940.00603074901892</v>
      </c>
      <c r="K17" s="29">
        <f t="shared" si="2"/>
        <v>929.17285380570956</v>
      </c>
      <c r="L17" s="29">
        <f t="shared" si="2"/>
        <v>714.30348530215008</v>
      </c>
      <c r="M17" s="29">
        <f t="shared" si="2"/>
        <v>678.57462537747404</v>
      </c>
      <c r="N17" s="29">
        <f t="shared" si="2"/>
        <v>518.36958804584901</v>
      </c>
      <c r="O17" s="29">
        <f t="shared" si="2"/>
        <v>515.18101797185329</v>
      </c>
      <c r="P17" s="29">
        <f t="shared" si="2"/>
        <v>737.35027443544539</v>
      </c>
      <c r="Q17" s="29">
        <f t="shared" si="2"/>
        <v>710.3179170332138</v>
      </c>
      <c r="R17" s="30">
        <f t="shared" si="2"/>
        <v>681.65378927697975</v>
      </c>
      <c r="S17" s="30">
        <f t="shared" si="2"/>
        <v>668.28206347024945</v>
      </c>
      <c r="T17" s="30">
        <f t="shared" si="2"/>
        <v>681.16665501205466</v>
      </c>
    </row>
    <row r="18" spans="2:21" x14ac:dyDescent="0.3">
      <c r="C18" s="3" t="s">
        <v>110</v>
      </c>
      <c r="D18" s="36"/>
      <c r="E18" s="29">
        <f>E22+E25</f>
        <v>1131.8396699440596</v>
      </c>
      <c r="F18" s="29">
        <f t="shared" ref="F18:T18" si="3">F22+F25</f>
        <v>1011.1546091459984</v>
      </c>
      <c r="G18" s="29">
        <f t="shared" si="3"/>
        <v>1033.8368395916141</v>
      </c>
      <c r="H18" s="29">
        <f t="shared" si="3"/>
        <v>1098.0900306568142</v>
      </c>
      <c r="I18" s="29">
        <f t="shared" si="3"/>
        <v>1041.0291991958243</v>
      </c>
      <c r="J18" s="29">
        <f t="shared" si="3"/>
        <v>940.00603074901892</v>
      </c>
      <c r="K18" s="29">
        <f t="shared" si="3"/>
        <v>929.17285380570956</v>
      </c>
      <c r="L18" s="29">
        <f t="shared" si="3"/>
        <v>714.30348530215008</v>
      </c>
      <c r="M18" s="29">
        <f t="shared" si="3"/>
        <v>678.57462537747404</v>
      </c>
      <c r="N18" s="29">
        <f t="shared" si="3"/>
        <v>518.36958804584901</v>
      </c>
      <c r="O18" s="29">
        <f t="shared" si="3"/>
        <v>515.18101797185329</v>
      </c>
      <c r="P18" s="29">
        <f t="shared" si="3"/>
        <v>737.35027443544539</v>
      </c>
      <c r="Q18" s="29">
        <f t="shared" si="3"/>
        <v>710.3179170332138</v>
      </c>
      <c r="R18" s="30">
        <f t="shared" si="3"/>
        <v>681.65378927697975</v>
      </c>
      <c r="S18" s="30">
        <f t="shared" si="3"/>
        <v>655.41926981344614</v>
      </c>
      <c r="T18" s="30">
        <f t="shared" si="3"/>
        <v>662.88167359202248</v>
      </c>
    </row>
    <row r="19" spans="2:21" x14ac:dyDescent="0.3">
      <c r="C19" s="3" t="s">
        <v>149</v>
      </c>
      <c r="D19" s="37"/>
      <c r="E19" s="38"/>
      <c r="F19" s="38"/>
      <c r="G19" s="38"/>
      <c r="H19" s="38"/>
      <c r="I19" s="38"/>
      <c r="J19" s="38"/>
      <c r="K19" s="38"/>
      <c r="L19" s="38"/>
      <c r="M19" s="38"/>
      <c r="N19" s="38"/>
      <c r="O19" s="38"/>
      <c r="P19" s="38"/>
      <c r="Q19" s="38"/>
      <c r="R19" s="30">
        <f t="shared" ref="R19" si="4">R18-R17</f>
        <v>0</v>
      </c>
      <c r="S19" s="30">
        <f t="shared" ref="S19:T19" si="5">S18-S17</f>
        <v>-12.862793656803319</v>
      </c>
      <c r="T19" s="30">
        <f t="shared" si="5"/>
        <v>-18.284981420032182</v>
      </c>
    </row>
    <row r="20" spans="2:21" x14ac:dyDescent="0.3">
      <c r="C20" s="24" t="s">
        <v>24</v>
      </c>
      <c r="D20" s="25"/>
      <c r="E20" s="44">
        <f>'Input Data'!B40</f>
        <v>8.0526965992452182E-2</v>
      </c>
      <c r="F20" s="44">
        <f>'Input Data'!C40</f>
        <v>7.6707710276385385E-2</v>
      </c>
      <c r="G20" s="44">
        <f>'Input Data'!D40</f>
        <v>8.5970479912274689E-2</v>
      </c>
      <c r="H20" s="44">
        <f>'Input Data'!E40</f>
        <v>9.803363151829983E-2</v>
      </c>
      <c r="I20" s="44">
        <f>'Input Data'!F40</f>
        <v>0.10129452468122843</v>
      </c>
      <c r="J20" s="44">
        <f>'Input Data'!G40</f>
        <v>9.9668584529234133E-2</v>
      </c>
      <c r="K20" s="44">
        <f>'Input Data'!H40</f>
        <v>0.10633751971256136</v>
      </c>
      <c r="L20" s="44">
        <f>'Input Data'!I40</f>
        <v>9.272271762219042E-2</v>
      </c>
      <c r="M20" s="44">
        <f>'Input Data'!J40</f>
        <v>9.1483819259129448E-2</v>
      </c>
      <c r="N20" s="44">
        <f>'Input Data'!K40</f>
        <v>6.9553269897549175E-2</v>
      </c>
      <c r="O20" s="44">
        <f>'Input Data'!L40</f>
        <v>6.426554796520377E-2</v>
      </c>
      <c r="P20" s="44">
        <f>'Input Data'!M40</f>
        <v>9.7609129903231895E-2</v>
      </c>
      <c r="Q20" s="44">
        <f>'Input Data'!N40</f>
        <v>9.1774137147928495E-2</v>
      </c>
      <c r="R20" s="45">
        <f>'Input Data'!O40</f>
        <v>8.770317013545087E-2</v>
      </c>
      <c r="S20" s="45">
        <f>'Input Data'!P40</f>
        <v>8.5326667825090644E-2</v>
      </c>
      <c r="T20" s="45">
        <f>'Input Data'!Q40</f>
        <v>8.7111428287220558E-2</v>
      </c>
    </row>
    <row r="21" spans="2:21" x14ac:dyDescent="0.3">
      <c r="C21" s="3" t="s">
        <v>150</v>
      </c>
      <c r="D21" s="36"/>
      <c r="E21" s="29">
        <f>E$20*D9</f>
        <v>857.24369778574157</v>
      </c>
      <c r="F21" s="29">
        <f t="shared" ref="F21:T21" si="6">F$20*E9</f>
        <v>778.30218353258419</v>
      </c>
      <c r="G21" s="29">
        <f t="shared" si="6"/>
        <v>824.8867129150658</v>
      </c>
      <c r="H21" s="29">
        <f t="shared" si="6"/>
        <v>884.06664910308564</v>
      </c>
      <c r="I21" s="29">
        <f t="shared" si="6"/>
        <v>840.23332215821563</v>
      </c>
      <c r="J21" s="29">
        <f t="shared" si="6"/>
        <v>774.36858921231612</v>
      </c>
      <c r="K21" s="29">
        <f t="shared" si="6"/>
        <v>767.46786590279271</v>
      </c>
      <c r="L21" s="29">
        <f t="shared" si="6"/>
        <v>612.46078560696083</v>
      </c>
      <c r="M21" s="29">
        <f t="shared" si="6"/>
        <v>574.03462846948855</v>
      </c>
      <c r="N21" s="29">
        <f t="shared" si="6"/>
        <v>422.69927632989868</v>
      </c>
      <c r="O21" s="29">
        <f t="shared" si="6"/>
        <v>394.6236243328641</v>
      </c>
      <c r="P21" s="29">
        <f t="shared" si="6"/>
        <v>611.27217312677931</v>
      </c>
      <c r="Q21" s="29">
        <f t="shared" si="6"/>
        <v>578.85751505504834</v>
      </c>
      <c r="R21" s="30">
        <f t="shared" si="6"/>
        <v>543.43503660252463</v>
      </c>
      <c r="S21" s="30">
        <f t="shared" si="6"/>
        <v>530.92442520829775</v>
      </c>
      <c r="T21" s="30">
        <f t="shared" si="6"/>
        <v>543.44926929769554</v>
      </c>
    </row>
    <row r="22" spans="2:21" x14ac:dyDescent="0.3">
      <c r="C22" s="3" t="s">
        <v>151</v>
      </c>
      <c r="D22" s="36"/>
      <c r="E22" s="29">
        <f>E$20*D10</f>
        <v>857.24369778574157</v>
      </c>
      <c r="F22" s="29">
        <f t="shared" ref="F22:T22" si="7">F$20*E10</f>
        <v>778.30218353258419</v>
      </c>
      <c r="G22" s="29">
        <f t="shared" si="7"/>
        <v>824.8867129150658</v>
      </c>
      <c r="H22" s="29">
        <f t="shared" si="7"/>
        <v>884.06664910308564</v>
      </c>
      <c r="I22" s="29">
        <f t="shared" si="7"/>
        <v>840.23332215821563</v>
      </c>
      <c r="J22" s="29">
        <f t="shared" si="7"/>
        <v>774.36858921231612</v>
      </c>
      <c r="K22" s="29">
        <f t="shared" si="7"/>
        <v>767.46786590279271</v>
      </c>
      <c r="L22" s="29">
        <f t="shared" si="7"/>
        <v>612.46078560696083</v>
      </c>
      <c r="M22" s="29">
        <f t="shared" si="7"/>
        <v>574.03462846948855</v>
      </c>
      <c r="N22" s="29">
        <f t="shared" si="7"/>
        <v>422.69927632989868</v>
      </c>
      <c r="O22" s="29">
        <f t="shared" si="7"/>
        <v>394.6236243328641</v>
      </c>
      <c r="P22" s="29">
        <f t="shared" si="7"/>
        <v>611.27217312677931</v>
      </c>
      <c r="Q22" s="29">
        <f t="shared" si="7"/>
        <v>578.85751505504834</v>
      </c>
      <c r="R22" s="30">
        <f t="shared" si="7"/>
        <v>543.43503660252463</v>
      </c>
      <c r="S22" s="30">
        <f t="shared" si="7"/>
        <v>520.70542981382494</v>
      </c>
      <c r="T22" s="30">
        <f t="shared" si="7"/>
        <v>528.86112156802938</v>
      </c>
      <c r="U22" s="39"/>
    </row>
    <row r="23" spans="2:21" x14ac:dyDescent="0.3">
      <c r="C23" s="24" t="s">
        <v>29</v>
      </c>
      <c r="D23" s="25"/>
      <c r="E23" s="44">
        <f>'Input Data'!B65</f>
        <v>2.5794742578771294E-2</v>
      </c>
      <c r="F23" s="44">
        <f>'Input Data'!C65</f>
        <v>2.2949410626135761E-2</v>
      </c>
      <c r="G23" s="44">
        <f>'Input Data'!D65</f>
        <v>2.1776981477410525E-2</v>
      </c>
      <c r="H23" s="44">
        <f>'Input Data'!E65</f>
        <v>2.3732927087369623E-2</v>
      </c>
      <c r="I23" s="44">
        <f>'Input Data'!F65</f>
        <v>2.4206993921915693E-2</v>
      </c>
      <c r="J23" s="44">
        <f>'Input Data'!G65</f>
        <v>2.1319110269955109E-2</v>
      </c>
      <c r="K23" s="44">
        <f>'Input Data'!H65</f>
        <v>2.2405247310932849E-2</v>
      </c>
      <c r="L23" s="44">
        <f>'Input Data'!I65</f>
        <v>1.5418345317178528E-2</v>
      </c>
      <c r="M23" s="44">
        <f>'Input Data'!J65</f>
        <v>1.6660524832760041E-2</v>
      </c>
      <c r="N23" s="44">
        <f>'Input Data'!K65</f>
        <v>1.5742120662560227E-2</v>
      </c>
      <c r="O23" s="44">
        <f>'Input Data'!L65</f>
        <v>1.963310477563111E-2</v>
      </c>
      <c r="P23" s="44">
        <f>'Input Data'!M65</f>
        <v>2.0132396516008334E-2</v>
      </c>
      <c r="Q23" s="44">
        <f>'Input Data'!N65</f>
        <v>2.0842201486351325E-2</v>
      </c>
      <c r="R23" s="45">
        <f>'Input Data'!O65</f>
        <v>2.230666402649319E-2</v>
      </c>
      <c r="S23" s="45">
        <f>'Input Data'!P65</f>
        <v>2.2075212622998653E-2</v>
      </c>
      <c r="T23" s="45">
        <f>'Input Data'!Q65</f>
        <v>2.2075212622998653E-2</v>
      </c>
    </row>
    <row r="24" spans="2:21" x14ac:dyDescent="0.3">
      <c r="C24" s="3" t="s">
        <v>152</v>
      </c>
      <c r="D24" s="36"/>
      <c r="E24" s="29">
        <f>E$23*D9</f>
        <v>274.59597215831803</v>
      </c>
      <c r="F24" s="29">
        <f t="shared" ref="F24:T24" si="8">F$23*E9</f>
        <v>232.85242561341417</v>
      </c>
      <c r="G24" s="29">
        <f t="shared" si="8"/>
        <v>208.95012667654822</v>
      </c>
      <c r="H24" s="29">
        <f t="shared" si="8"/>
        <v>214.02338155372857</v>
      </c>
      <c r="I24" s="29">
        <f t="shared" si="8"/>
        <v>200.79587703760862</v>
      </c>
      <c r="J24" s="29">
        <f t="shared" si="8"/>
        <v>165.63744153670277</v>
      </c>
      <c r="K24" s="29">
        <f t="shared" si="8"/>
        <v>161.70498790291688</v>
      </c>
      <c r="L24" s="29">
        <f t="shared" si="8"/>
        <v>101.84269969518921</v>
      </c>
      <c r="M24" s="29">
        <f t="shared" si="8"/>
        <v>104.53999690798551</v>
      </c>
      <c r="N24" s="29">
        <f t="shared" si="8"/>
        <v>95.670311715950319</v>
      </c>
      <c r="O24" s="29">
        <f t="shared" si="8"/>
        <v>120.55739363898918</v>
      </c>
      <c r="P24" s="29">
        <f t="shared" si="8"/>
        <v>126.07810130866605</v>
      </c>
      <c r="Q24" s="29">
        <f t="shared" si="8"/>
        <v>131.46040197816544</v>
      </c>
      <c r="R24" s="30">
        <f t="shared" si="8"/>
        <v>138.21875267445517</v>
      </c>
      <c r="S24" s="30">
        <f t="shared" si="8"/>
        <v>137.35763826195173</v>
      </c>
      <c r="T24" s="30">
        <f t="shared" si="8"/>
        <v>137.71738571435907</v>
      </c>
    </row>
    <row r="25" spans="2:21" x14ac:dyDescent="0.3">
      <c r="C25" s="3" t="s">
        <v>153</v>
      </c>
      <c r="D25" s="36"/>
      <c r="E25" s="29">
        <f>E$23*D10</f>
        <v>274.59597215831803</v>
      </c>
      <c r="F25" s="29">
        <f t="shared" ref="F25:T25" si="9">F$23*E10</f>
        <v>232.85242561341417</v>
      </c>
      <c r="G25" s="29">
        <f t="shared" si="9"/>
        <v>208.95012667654822</v>
      </c>
      <c r="H25" s="29">
        <f t="shared" si="9"/>
        <v>214.02338155372857</v>
      </c>
      <c r="I25" s="29">
        <f t="shared" si="9"/>
        <v>200.79587703760862</v>
      </c>
      <c r="J25" s="29">
        <f t="shared" si="9"/>
        <v>165.63744153670277</v>
      </c>
      <c r="K25" s="29">
        <f t="shared" si="9"/>
        <v>161.70498790291688</v>
      </c>
      <c r="L25" s="29">
        <f t="shared" si="9"/>
        <v>101.84269969518921</v>
      </c>
      <c r="M25" s="29">
        <f t="shared" si="9"/>
        <v>104.53999690798551</v>
      </c>
      <c r="N25" s="29">
        <f t="shared" si="9"/>
        <v>95.670311715950319</v>
      </c>
      <c r="O25" s="29">
        <f t="shared" si="9"/>
        <v>120.55739363898918</v>
      </c>
      <c r="P25" s="29">
        <f t="shared" si="9"/>
        <v>126.07810130866605</v>
      </c>
      <c r="Q25" s="29">
        <f t="shared" si="9"/>
        <v>131.46040197816544</v>
      </c>
      <c r="R25" s="30">
        <f t="shared" si="9"/>
        <v>138.21875267445517</v>
      </c>
      <c r="S25" s="30">
        <f t="shared" si="9"/>
        <v>134.7138399996212</v>
      </c>
      <c r="T25" s="30">
        <f t="shared" si="9"/>
        <v>134.0205520239931</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10">E16</f>
        <v>2011/12</v>
      </c>
      <c r="F29" s="27" t="str">
        <f t="shared" si="10"/>
        <v>2012/13</v>
      </c>
      <c r="G29" s="27" t="str">
        <f t="shared" si="10"/>
        <v>2013/14</v>
      </c>
      <c r="H29" s="27" t="str">
        <f t="shared" si="10"/>
        <v>2014/15</v>
      </c>
      <c r="I29" s="27" t="str">
        <f t="shared" si="10"/>
        <v>2015/16</v>
      </c>
      <c r="J29" s="27" t="str">
        <f t="shared" si="10"/>
        <v>2016/17</v>
      </c>
      <c r="K29" s="27" t="str">
        <f t="shared" si="10"/>
        <v>2017/18</v>
      </c>
      <c r="L29" s="27" t="str">
        <f t="shared" si="10"/>
        <v>2018/19</v>
      </c>
      <c r="M29" s="27" t="str">
        <f t="shared" si="10"/>
        <v>2019/20</v>
      </c>
      <c r="N29" s="27" t="str">
        <f t="shared" si="10"/>
        <v>2020/21</v>
      </c>
      <c r="O29" s="27" t="str">
        <f t="shared" si="10"/>
        <v>2021/22</v>
      </c>
      <c r="P29" s="27" t="str">
        <f t="shared" si="10"/>
        <v>2022/23</v>
      </c>
      <c r="Q29" s="27" t="str">
        <f t="shared" si="10"/>
        <v>2023/24</v>
      </c>
      <c r="R29" s="27" t="str">
        <f t="shared" si="10"/>
        <v>2024/25</v>
      </c>
      <c r="S29" s="27" t="str">
        <f t="shared" si="10"/>
        <v>2025/26</v>
      </c>
      <c r="T29" s="27" t="str">
        <f t="shared" si="10"/>
        <v>2026/27</v>
      </c>
    </row>
    <row r="30" spans="2:21" x14ac:dyDescent="0.3">
      <c r="C30" s="3" t="s">
        <v>107</v>
      </c>
      <c r="D30" s="51"/>
      <c r="E30" s="29">
        <f>'Input Data'!B298</f>
        <v>779.69225982425144</v>
      </c>
      <c r="F30" s="29">
        <f>'Input Data'!C298</f>
        <v>869.02680555895904</v>
      </c>
      <c r="G30" s="29">
        <f>'Input Data'!D298</f>
        <v>733.02707049258856</v>
      </c>
      <c r="H30" s="29">
        <f>'Input Data'!E298</f>
        <v>811.98510921879551</v>
      </c>
      <c r="I30" s="29">
        <f>'Input Data'!F298</f>
        <v>782.19884987560886</v>
      </c>
      <c r="J30" s="29">
        <f>'Input Data'!G298</f>
        <v>705.4577808027409</v>
      </c>
      <c r="K30" s="29">
        <f>'Input Data'!H298</f>
        <v>614.50573108093147</v>
      </c>
      <c r="L30" s="29">
        <f>'Input Data'!I298</f>
        <v>620.69609554231829</v>
      </c>
      <c r="M30" s="29">
        <f>'Input Data'!J298</f>
        <v>588.62219886587968</v>
      </c>
      <c r="N30" s="29">
        <f>'Input Data'!K298</f>
        <v>566.58542716575334</v>
      </c>
      <c r="O30" s="29">
        <f>'Input Data'!L298</f>
        <v>613.80256427756387</v>
      </c>
      <c r="P30" s="29">
        <f>'Input Data'!M298</f>
        <v>691.20684508447448</v>
      </c>
      <c r="Q30" s="29">
        <f>'Input Data'!N298</f>
        <v>644.18529635941775</v>
      </c>
      <c r="R30" s="30">
        <f t="shared" ref="R30:S30" si="11">R9*($D$6+1)-Q9+R17</f>
        <v>739.30090389979659</v>
      </c>
      <c r="S30" s="30">
        <f t="shared" si="11"/>
        <v>716.35065147041962</v>
      </c>
      <c r="T30" s="30">
        <f>T9*($D$6+1)-S9+T17</f>
        <v>718.78832986979455</v>
      </c>
    </row>
    <row r="31" spans="2:21" x14ac:dyDescent="0.3">
      <c r="C31" s="3" t="s">
        <v>111</v>
      </c>
      <c r="D31" s="51"/>
      <c r="E31" s="29">
        <f>E30</f>
        <v>779.69225982425144</v>
      </c>
      <c r="F31" s="29">
        <f t="shared" ref="F31:Q31" si="12">F30</f>
        <v>869.02680555895904</v>
      </c>
      <c r="G31" s="29">
        <f t="shared" si="12"/>
        <v>733.02707049258856</v>
      </c>
      <c r="H31" s="29">
        <f t="shared" si="12"/>
        <v>811.98510921879551</v>
      </c>
      <c r="I31" s="29">
        <f t="shared" si="12"/>
        <v>782.19884987560886</v>
      </c>
      <c r="J31" s="29">
        <f t="shared" si="12"/>
        <v>705.4577808027409</v>
      </c>
      <c r="K31" s="29">
        <f t="shared" si="12"/>
        <v>614.50573108093147</v>
      </c>
      <c r="L31" s="29">
        <f t="shared" si="12"/>
        <v>620.69609554231829</v>
      </c>
      <c r="M31" s="29">
        <f t="shared" si="12"/>
        <v>588.62219886587968</v>
      </c>
      <c r="N31" s="29">
        <f t="shared" si="12"/>
        <v>566.58542716575334</v>
      </c>
      <c r="O31" s="29">
        <f t="shared" si="12"/>
        <v>613.80256427756387</v>
      </c>
      <c r="P31" s="29">
        <f t="shared" si="12"/>
        <v>691.20684508447448</v>
      </c>
      <c r="Q31" s="29">
        <f t="shared" si="12"/>
        <v>644.18529635941775</v>
      </c>
      <c r="R31" s="30">
        <f t="shared" ref="R31:S31" si="13">R9*($D$6+1)-Q10+R18</f>
        <v>739.30090389979659</v>
      </c>
      <c r="S31" s="30">
        <f t="shared" si="13"/>
        <v>823.2510649673336</v>
      </c>
      <c r="T31" s="30">
        <f>T9*($D$6+1)-S10+T18</f>
        <v>867.9687202901448</v>
      </c>
      <c r="U31" s="32"/>
    </row>
    <row r="33" spans="2:21" x14ac:dyDescent="0.3">
      <c r="B33" s="22" t="s">
        <v>154</v>
      </c>
    </row>
    <row r="35" spans="2:21" x14ac:dyDescent="0.3">
      <c r="C35" s="36"/>
      <c r="D35" s="28" t="str">
        <f>D29</f>
        <v>2010/11</v>
      </c>
      <c r="E35" s="28" t="str">
        <f t="shared" ref="E35:T35" si="14">E29</f>
        <v>2011/12</v>
      </c>
      <c r="F35" s="28" t="str">
        <f t="shared" si="14"/>
        <v>2012/13</v>
      </c>
      <c r="G35" s="28" t="str">
        <f t="shared" si="14"/>
        <v>2013/14</v>
      </c>
      <c r="H35" s="28" t="str">
        <f t="shared" si="14"/>
        <v>2014/15</v>
      </c>
      <c r="I35" s="28" t="str">
        <f t="shared" si="14"/>
        <v>2015/16</v>
      </c>
      <c r="J35" s="28" t="str">
        <f t="shared" si="14"/>
        <v>2016/17</v>
      </c>
      <c r="K35" s="28" t="str">
        <f t="shared" si="14"/>
        <v>2017/18</v>
      </c>
      <c r="L35" s="28" t="str">
        <f t="shared" si="14"/>
        <v>2018/19</v>
      </c>
      <c r="M35" s="28" t="str">
        <f t="shared" si="14"/>
        <v>2019/20</v>
      </c>
      <c r="N35" s="28" t="str">
        <f t="shared" si="14"/>
        <v>2020/21</v>
      </c>
      <c r="O35" s="28" t="str">
        <f t="shared" si="14"/>
        <v>2021/22</v>
      </c>
      <c r="P35" s="28" t="str">
        <f t="shared" si="14"/>
        <v>2022/23</v>
      </c>
      <c r="Q35" s="28" t="str">
        <f t="shared" si="14"/>
        <v>2023/24</v>
      </c>
      <c r="R35" s="28" t="str">
        <f t="shared" si="14"/>
        <v>2024/25</v>
      </c>
      <c r="S35" s="28" t="str">
        <f t="shared" si="14"/>
        <v>2025/26</v>
      </c>
      <c r="T35" s="28" t="str">
        <f t="shared" si="14"/>
        <v>2026/27</v>
      </c>
    </row>
    <row r="36" spans="2:21" x14ac:dyDescent="0.3">
      <c r="C36" s="3" t="s">
        <v>107</v>
      </c>
      <c r="D36" s="37"/>
      <c r="E36" s="29">
        <f t="shared" ref="E36:T36" si="15">E30</f>
        <v>779.69225982425144</v>
      </c>
      <c r="F36" s="29">
        <f t="shared" si="15"/>
        <v>869.02680555895904</v>
      </c>
      <c r="G36" s="29">
        <f t="shared" si="15"/>
        <v>733.02707049258856</v>
      </c>
      <c r="H36" s="29">
        <f t="shared" si="15"/>
        <v>811.98510921879551</v>
      </c>
      <c r="I36" s="29">
        <f t="shared" si="15"/>
        <v>782.19884987560886</v>
      </c>
      <c r="J36" s="29">
        <f t="shared" si="15"/>
        <v>705.4577808027409</v>
      </c>
      <c r="K36" s="29">
        <f t="shared" si="15"/>
        <v>614.50573108093147</v>
      </c>
      <c r="L36" s="29">
        <f t="shared" si="15"/>
        <v>620.69609554231829</v>
      </c>
      <c r="M36" s="29">
        <f t="shared" si="15"/>
        <v>588.62219886587968</v>
      </c>
      <c r="N36" s="29">
        <f t="shared" si="15"/>
        <v>566.58542716575334</v>
      </c>
      <c r="O36" s="29">
        <f t="shared" si="15"/>
        <v>613.80256427756387</v>
      </c>
      <c r="P36" s="29">
        <f t="shared" si="15"/>
        <v>691.20684508447448</v>
      </c>
      <c r="Q36" s="29">
        <f t="shared" si="15"/>
        <v>644.18529635941775</v>
      </c>
      <c r="R36" s="30">
        <f t="shared" si="15"/>
        <v>739.30090389979659</v>
      </c>
      <c r="S36" s="30">
        <f t="shared" si="15"/>
        <v>716.35065147041962</v>
      </c>
      <c r="T36" s="30">
        <f t="shared" si="15"/>
        <v>718.78832986979455</v>
      </c>
      <c r="U36" s="32"/>
    </row>
    <row r="37" spans="2:21" x14ac:dyDescent="0.3">
      <c r="C37" s="3" t="s">
        <v>111</v>
      </c>
      <c r="D37" s="37"/>
      <c r="E37" s="29">
        <f>E31</f>
        <v>779.69225982425144</v>
      </c>
      <c r="F37" s="29">
        <f t="shared" ref="F37:T37" si="16">F31</f>
        <v>869.02680555895904</v>
      </c>
      <c r="G37" s="29">
        <f t="shared" si="16"/>
        <v>733.02707049258856</v>
      </c>
      <c r="H37" s="29">
        <f t="shared" si="16"/>
        <v>811.98510921879551</v>
      </c>
      <c r="I37" s="29">
        <f t="shared" si="16"/>
        <v>782.19884987560886</v>
      </c>
      <c r="J37" s="29">
        <f t="shared" si="16"/>
        <v>705.4577808027409</v>
      </c>
      <c r="K37" s="29">
        <f t="shared" si="16"/>
        <v>614.50573108093147</v>
      </c>
      <c r="L37" s="29">
        <f t="shared" si="16"/>
        <v>620.69609554231829</v>
      </c>
      <c r="M37" s="29">
        <f t="shared" si="16"/>
        <v>588.62219886587968</v>
      </c>
      <c r="N37" s="29">
        <f t="shared" si="16"/>
        <v>566.58542716575334</v>
      </c>
      <c r="O37" s="29">
        <f t="shared" si="16"/>
        <v>613.80256427756387</v>
      </c>
      <c r="P37" s="29">
        <f t="shared" si="16"/>
        <v>691.20684508447448</v>
      </c>
      <c r="Q37" s="29">
        <f t="shared" si="16"/>
        <v>644.18529635941775</v>
      </c>
      <c r="R37" s="30">
        <f t="shared" si="16"/>
        <v>739.30090389979659</v>
      </c>
      <c r="S37" s="30">
        <f t="shared" si="16"/>
        <v>823.2510649673336</v>
      </c>
      <c r="T37" s="30">
        <f t="shared" si="16"/>
        <v>867.9687202901448</v>
      </c>
      <c r="U37" s="32"/>
    </row>
    <row r="38" spans="2:21" x14ac:dyDescent="0.3">
      <c r="C38" s="3" t="s">
        <v>25</v>
      </c>
      <c r="D38" s="36"/>
      <c r="E38" s="29">
        <f>'Input Data'!B96</f>
        <v>185.3001260430587</v>
      </c>
      <c r="F38" s="29">
        <f>'Input Data'!C96</f>
        <v>247.97335294738514</v>
      </c>
      <c r="G38" s="29">
        <f>'Input Data'!D96</f>
        <v>283.38157981665273</v>
      </c>
      <c r="H38" s="29">
        <f>'Input Data'!E96</f>
        <v>367.82707459217306</v>
      </c>
      <c r="I38" s="29">
        <f>'Input Data'!F96</f>
        <v>298.8722857346234</v>
      </c>
      <c r="J38" s="29">
        <f>'Input Data'!G96</f>
        <v>310.02425438247593</v>
      </c>
      <c r="K38" s="29">
        <f>'Input Data'!H96</f>
        <v>250.49745516089405</v>
      </c>
      <c r="L38" s="29">
        <f>'Input Data'!I96</f>
        <v>265.97630282366032</v>
      </c>
      <c r="M38" s="29">
        <f>'Input Data'!J96</f>
        <v>234.27040542987095</v>
      </c>
      <c r="N38" s="29">
        <f>'Input Data'!K96</f>
        <v>247.78230573485482</v>
      </c>
      <c r="O38" s="29">
        <f>'Input Data'!L96</f>
        <v>219.28669745903116</v>
      </c>
      <c r="P38" s="29">
        <f>'Input Data'!M96</f>
        <v>259.03479971849754</v>
      </c>
      <c r="Q38" s="29">
        <f>'Input Data'!N96</f>
        <v>281.50864770129766</v>
      </c>
      <c r="R38" s="30">
        <f>'Input Data'!O96</f>
        <v>258.54760855132281</v>
      </c>
      <c r="S38" s="30">
        <f>'Input Data'!P96</f>
        <v>258.54760855132281</v>
      </c>
      <c r="T38" s="30">
        <f>'Input Data'!Q96</f>
        <v>258.54760855132281</v>
      </c>
      <c r="U38" s="32"/>
    </row>
    <row r="39" spans="2:21" x14ac:dyDescent="0.3">
      <c r="C39" s="3" t="s">
        <v>30</v>
      </c>
      <c r="D39" s="36"/>
      <c r="E39" s="29">
        <f>'Input Data'!B122</f>
        <v>130.00665756338961</v>
      </c>
      <c r="F39" s="29">
        <f>'Input Data'!C122</f>
        <v>197.33269074066703</v>
      </c>
      <c r="G39" s="29">
        <f>'Input Data'!D122</f>
        <v>168.96401239983007</v>
      </c>
      <c r="H39" s="29">
        <f>'Input Data'!E122</f>
        <v>169.58409508416895</v>
      </c>
      <c r="I39" s="29">
        <f>'Input Data'!F122</f>
        <v>113.75467406150547</v>
      </c>
      <c r="J39" s="29">
        <f>'Input Data'!G122</f>
        <v>114.50954306234102</v>
      </c>
      <c r="K39" s="29">
        <f>'Input Data'!H122</f>
        <v>74.336003892593155</v>
      </c>
      <c r="L39" s="29">
        <f>'Input Data'!I122</f>
        <v>92.384007054232697</v>
      </c>
      <c r="M39" s="29">
        <f>'Input Data'!J122</f>
        <v>107.50382501607646</v>
      </c>
      <c r="N39" s="29">
        <f>'Input Data'!K122</f>
        <v>81.185875098849493</v>
      </c>
      <c r="O39" s="29">
        <f>'Input Data'!L122</f>
        <v>93.830027304154214</v>
      </c>
      <c r="P39" s="29">
        <f>'Input Data'!M122</f>
        <v>139.74728595226108</v>
      </c>
      <c r="Q39" s="29">
        <f>'Input Data'!N122</f>
        <v>138.26711775367428</v>
      </c>
      <c r="R39" s="30">
        <f>'Input Data'!O122</f>
        <v>115.20228039040568</v>
      </c>
      <c r="S39" s="30">
        <f>'Input Data'!P122</f>
        <v>109.10354168328064</v>
      </c>
      <c r="T39" s="30">
        <f>'Input Data'!Q122</f>
        <v>116.26380344493668</v>
      </c>
      <c r="U39" s="32"/>
    </row>
    <row r="40" spans="2:21" x14ac:dyDescent="0.3">
      <c r="C40" s="3" t="s">
        <v>108</v>
      </c>
      <c r="D40" s="36"/>
      <c r="E40" s="29">
        <f>E36-E$38-E$39</f>
        <v>464.38547621780322</v>
      </c>
      <c r="F40" s="29">
        <f t="shared" ref="F40:T40" si="17">F36-F$38-F$39</f>
        <v>423.72076187090687</v>
      </c>
      <c r="G40" s="29">
        <f t="shared" si="17"/>
        <v>280.68147827610574</v>
      </c>
      <c r="H40" s="29">
        <f t="shared" si="17"/>
        <v>274.5739395424535</v>
      </c>
      <c r="I40" s="29">
        <f t="shared" si="17"/>
        <v>369.57189007948</v>
      </c>
      <c r="J40" s="29">
        <f t="shared" si="17"/>
        <v>280.92398335792393</v>
      </c>
      <c r="K40" s="29">
        <f t="shared" si="17"/>
        <v>289.67227202744425</v>
      </c>
      <c r="L40" s="29">
        <f t="shared" si="17"/>
        <v>262.33578566442526</v>
      </c>
      <c r="M40" s="29">
        <f t="shared" si="17"/>
        <v>246.84796841993227</v>
      </c>
      <c r="N40" s="29">
        <f t="shared" si="17"/>
        <v>237.61724633204901</v>
      </c>
      <c r="O40" s="29">
        <f t="shared" si="17"/>
        <v>300.68583951437847</v>
      </c>
      <c r="P40" s="29">
        <f t="shared" si="17"/>
        <v>292.42475941371583</v>
      </c>
      <c r="Q40" s="29">
        <f t="shared" si="17"/>
        <v>224.4095309044458</v>
      </c>
      <c r="R40" s="30">
        <f t="shared" si="17"/>
        <v>365.55101495806809</v>
      </c>
      <c r="S40" s="30">
        <f t="shared" si="17"/>
        <v>348.69950123581617</v>
      </c>
      <c r="T40" s="30">
        <f t="shared" si="17"/>
        <v>343.97691787353506</v>
      </c>
      <c r="U40" s="32"/>
    </row>
    <row r="41" spans="2:21" x14ac:dyDescent="0.3">
      <c r="C41" s="3" t="s">
        <v>112</v>
      </c>
      <c r="D41" s="36"/>
      <c r="E41" s="29">
        <f>E37-E$38-E$39</f>
        <v>464.38547621780322</v>
      </c>
      <c r="F41" s="29">
        <f t="shared" ref="F41:T41" si="18">F37-F$38-F$39</f>
        <v>423.72076187090687</v>
      </c>
      <c r="G41" s="29">
        <f t="shared" si="18"/>
        <v>280.68147827610574</v>
      </c>
      <c r="H41" s="29">
        <f t="shared" si="18"/>
        <v>274.5739395424535</v>
      </c>
      <c r="I41" s="29">
        <f t="shared" si="18"/>
        <v>369.57189007948</v>
      </c>
      <c r="J41" s="29">
        <f t="shared" si="18"/>
        <v>280.92398335792393</v>
      </c>
      <c r="K41" s="29">
        <f t="shared" si="18"/>
        <v>289.67227202744425</v>
      </c>
      <c r="L41" s="29">
        <f t="shared" si="18"/>
        <v>262.33578566442526</v>
      </c>
      <c r="M41" s="29">
        <f t="shared" si="18"/>
        <v>246.84796841993227</v>
      </c>
      <c r="N41" s="29">
        <f t="shared" si="18"/>
        <v>237.61724633204901</v>
      </c>
      <c r="O41" s="29">
        <f t="shared" si="18"/>
        <v>300.68583951437847</v>
      </c>
      <c r="P41" s="29">
        <f t="shared" si="18"/>
        <v>292.42475941371583</v>
      </c>
      <c r="Q41" s="29">
        <f t="shared" si="18"/>
        <v>224.4095309044458</v>
      </c>
      <c r="R41" s="30">
        <f t="shared" si="18"/>
        <v>365.55101495806809</v>
      </c>
      <c r="S41" s="30">
        <f t="shared" si="18"/>
        <v>455.59991473273016</v>
      </c>
      <c r="T41" s="30">
        <f t="shared" si="18"/>
        <v>493.15730829388531</v>
      </c>
      <c r="U41" s="32"/>
    </row>
    <row r="42" spans="2:21" x14ac:dyDescent="0.3">
      <c r="C42" s="22"/>
      <c r="D42" s="32"/>
      <c r="E42" s="52"/>
      <c r="F42" s="52"/>
      <c r="G42" s="52"/>
      <c r="H42" s="52"/>
      <c r="I42" s="52"/>
      <c r="J42" s="52"/>
      <c r="K42" s="52"/>
      <c r="L42" s="52"/>
      <c r="M42" s="52"/>
      <c r="N42" s="52"/>
      <c r="O42" s="52"/>
      <c r="P42" s="52"/>
      <c r="Q42" s="40"/>
      <c r="R42" s="40"/>
      <c r="S42" s="40"/>
      <c r="T42" s="32"/>
    </row>
    <row r="43" spans="2:21" x14ac:dyDescent="0.3">
      <c r="B43" s="22" t="s">
        <v>159</v>
      </c>
      <c r="C43" s="22"/>
      <c r="D43" s="32"/>
      <c r="E43" s="52"/>
      <c r="F43" s="52"/>
      <c r="G43" s="52"/>
      <c r="H43" s="52"/>
      <c r="I43" s="52"/>
      <c r="J43" s="52"/>
      <c r="K43" s="52"/>
      <c r="L43" s="52"/>
      <c r="M43" s="52"/>
      <c r="N43" s="52"/>
      <c r="O43" s="52"/>
      <c r="P43" s="52"/>
      <c r="Q43" s="40"/>
      <c r="R43" s="40"/>
      <c r="S43" s="40"/>
      <c r="T43" s="32"/>
    </row>
    <row r="44" spans="2:21" x14ac:dyDescent="0.3">
      <c r="C44" s="22"/>
      <c r="D44" s="32"/>
      <c r="E44" s="52"/>
      <c r="F44" s="52"/>
      <c r="G44" s="52"/>
      <c r="H44" s="52"/>
      <c r="I44" s="52"/>
      <c r="J44" s="52"/>
      <c r="K44" s="52"/>
      <c r="L44" s="52"/>
      <c r="M44" s="52"/>
      <c r="N44" s="52"/>
      <c r="O44" s="52"/>
      <c r="P44" s="52"/>
      <c r="Q44" s="40"/>
      <c r="R44" s="40"/>
      <c r="S44" s="40"/>
      <c r="T44" s="32"/>
    </row>
    <row r="45" spans="2:21" x14ac:dyDescent="0.3">
      <c r="C45" s="3" t="s">
        <v>99</v>
      </c>
      <c r="D45" s="27">
        <f>'Input Data'!B219</f>
        <v>5.7191902087450401</v>
      </c>
      <c r="E45" s="52"/>
      <c r="F45" s="52"/>
      <c r="G45" s="52"/>
      <c r="H45" s="52"/>
      <c r="I45" s="52"/>
      <c r="J45" s="52"/>
      <c r="K45" s="52"/>
      <c r="L45" s="52"/>
      <c r="M45" s="52"/>
      <c r="N45" s="52"/>
      <c r="O45" s="52"/>
      <c r="P45" s="52"/>
      <c r="Q45" s="40"/>
      <c r="R45" s="40"/>
      <c r="S45" s="40"/>
      <c r="T45" s="32"/>
    </row>
    <row r="46" spans="2:21" x14ac:dyDescent="0.3">
      <c r="C46" s="22"/>
      <c r="D46" s="32"/>
      <c r="E46" s="52"/>
      <c r="F46" s="52"/>
      <c r="G46" s="52"/>
      <c r="H46" s="52"/>
      <c r="I46" s="52"/>
      <c r="J46" s="52"/>
      <c r="K46" s="52"/>
      <c r="L46" s="52"/>
      <c r="M46" s="52"/>
      <c r="N46" s="52"/>
      <c r="O46" s="52"/>
      <c r="P46" s="52"/>
      <c r="Q46" s="40"/>
      <c r="R46" s="40"/>
      <c r="S46" s="40"/>
      <c r="T46" s="32"/>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2"/>
    </row>
    <row r="48" spans="2:21" x14ac:dyDescent="0.3">
      <c r="C48" s="3" t="s">
        <v>108</v>
      </c>
      <c r="D48" s="30">
        <f t="shared" ref="D48:F49" si="19">R40</f>
        <v>365.55101495806809</v>
      </c>
      <c r="E48" s="29">
        <f t="shared" si="19"/>
        <v>348.69950123581617</v>
      </c>
      <c r="F48" s="29">
        <f t="shared" si="19"/>
        <v>343.97691787353506</v>
      </c>
      <c r="G48" s="52"/>
      <c r="H48" s="52"/>
      <c r="I48" s="52"/>
      <c r="J48" s="52"/>
      <c r="K48" s="52"/>
      <c r="L48" s="52"/>
      <c r="M48" s="52"/>
      <c r="N48" s="52"/>
      <c r="O48" s="52"/>
      <c r="P48" s="52"/>
      <c r="Q48" s="40"/>
      <c r="R48" s="40"/>
      <c r="S48" s="40"/>
      <c r="T48" s="32"/>
    </row>
    <row r="49" spans="2:20" x14ac:dyDescent="0.3">
      <c r="C49" s="3" t="s">
        <v>112</v>
      </c>
      <c r="D49" s="30">
        <f t="shared" si="19"/>
        <v>365.55101495806809</v>
      </c>
      <c r="E49" s="29">
        <f t="shared" si="19"/>
        <v>455.59991473273016</v>
      </c>
      <c r="F49" s="29">
        <f t="shared" si="19"/>
        <v>493.15730829388531</v>
      </c>
      <c r="G49" s="52"/>
      <c r="H49" s="52"/>
      <c r="I49" s="52"/>
      <c r="J49" s="52"/>
      <c r="K49" s="52"/>
      <c r="L49" s="52"/>
      <c r="M49" s="52"/>
      <c r="N49" s="52"/>
      <c r="O49" s="52"/>
      <c r="P49" s="52"/>
      <c r="Q49" s="40"/>
      <c r="R49" s="40"/>
      <c r="S49" s="40"/>
      <c r="T49" s="32"/>
    </row>
    <row r="50" spans="2:20" x14ac:dyDescent="0.3">
      <c r="C50" s="3" t="s">
        <v>160</v>
      </c>
      <c r="D50" s="30">
        <f>'Input Data'!B147</f>
        <v>29.274453829294593</v>
      </c>
      <c r="E50" s="29">
        <f>'Input Data'!C147</f>
        <v>34.531136867523372</v>
      </c>
      <c r="F50" s="29">
        <f>'Input Data'!D147</f>
        <v>47.943587585409148</v>
      </c>
      <c r="G50" s="52"/>
      <c r="H50" s="52"/>
      <c r="I50" s="52"/>
      <c r="J50" s="52"/>
      <c r="K50" s="52"/>
      <c r="L50" s="52"/>
      <c r="M50" s="52"/>
      <c r="N50" s="52"/>
      <c r="O50" s="52"/>
      <c r="P50" s="52"/>
      <c r="Q50" s="40"/>
      <c r="R50" s="40"/>
      <c r="S50" s="40"/>
      <c r="T50" s="32"/>
    </row>
    <row r="51" spans="2:20" x14ac:dyDescent="0.3">
      <c r="C51" s="3" t="s">
        <v>126</v>
      </c>
      <c r="D51" s="30">
        <f>D48-D$50-$D$45</f>
        <v>330.55737092002846</v>
      </c>
      <c r="E51" s="29">
        <f t="shared" ref="E51:F52" si="20">E48-E$50-$D$45</f>
        <v>308.44917415954779</v>
      </c>
      <c r="F51" s="29">
        <f t="shared" si="20"/>
        <v>290.31414007938088</v>
      </c>
      <c r="G51" s="52"/>
      <c r="H51" s="52"/>
      <c r="I51" s="52"/>
      <c r="J51" s="52"/>
      <c r="K51" s="52"/>
      <c r="L51" s="52"/>
      <c r="M51" s="52"/>
      <c r="N51" s="52"/>
      <c r="O51" s="52"/>
      <c r="P51" s="52"/>
      <c r="Q51" s="40"/>
      <c r="R51" s="40"/>
      <c r="S51" s="40"/>
      <c r="T51" s="32"/>
    </row>
    <row r="52" spans="2:20" x14ac:dyDescent="0.3">
      <c r="C52" s="3" t="s">
        <v>127</v>
      </c>
      <c r="D52" s="30">
        <f>D49-D$50-$D$45</f>
        <v>330.55737092002846</v>
      </c>
      <c r="E52" s="29">
        <f t="shared" si="20"/>
        <v>415.34958765646178</v>
      </c>
      <c r="F52" s="29">
        <f>F49-F$50-$D$45</f>
        <v>439.49453049973113</v>
      </c>
      <c r="G52" s="52"/>
      <c r="H52" s="52"/>
      <c r="I52" s="52"/>
      <c r="J52" s="52"/>
      <c r="K52" s="52"/>
      <c r="L52" s="52"/>
      <c r="M52" s="52"/>
      <c r="N52" s="52"/>
      <c r="O52" s="52"/>
      <c r="P52" s="52"/>
      <c r="Q52" s="40"/>
      <c r="R52" s="40"/>
      <c r="S52" s="40"/>
      <c r="T52" s="32"/>
    </row>
    <row r="53" spans="2:20" x14ac:dyDescent="0.3">
      <c r="C53" s="22"/>
      <c r="D53" s="32"/>
      <c r="E53" s="52"/>
      <c r="F53" s="52"/>
      <c r="G53" s="52"/>
      <c r="H53" s="52"/>
      <c r="I53" s="52"/>
      <c r="J53" s="52"/>
      <c r="K53" s="52"/>
      <c r="L53" s="52"/>
      <c r="M53" s="52"/>
      <c r="N53" s="52"/>
      <c r="O53" s="52"/>
      <c r="P53" s="52"/>
      <c r="Q53" s="40"/>
      <c r="R53" s="40"/>
      <c r="S53" s="40"/>
      <c r="T53" s="32"/>
    </row>
    <row r="54" spans="2:20" x14ac:dyDescent="0.3">
      <c r="B54" s="22" t="s">
        <v>117</v>
      </c>
      <c r="C54" s="22"/>
      <c r="D54" s="32"/>
      <c r="E54" s="52"/>
      <c r="F54" s="52"/>
      <c r="G54" s="52"/>
      <c r="H54" s="52"/>
      <c r="I54" s="52"/>
      <c r="J54" s="52"/>
      <c r="K54" s="52"/>
      <c r="L54" s="52"/>
      <c r="M54" s="52"/>
      <c r="N54" s="52"/>
      <c r="O54" s="52"/>
      <c r="P54" s="52"/>
      <c r="Q54" s="40"/>
      <c r="R54" s="40"/>
      <c r="S54" s="40"/>
      <c r="T54" s="32"/>
    </row>
    <row r="55" spans="2:20" x14ac:dyDescent="0.3">
      <c r="C55" s="22"/>
      <c r="D55" s="32"/>
      <c r="E55" s="52"/>
      <c r="F55" s="52"/>
      <c r="G55" s="52"/>
      <c r="H55" s="52"/>
      <c r="I55" s="52"/>
      <c r="J55" s="52"/>
      <c r="K55" s="52"/>
      <c r="L55" s="52"/>
      <c r="M55" s="52"/>
      <c r="N55" s="52"/>
      <c r="O55" s="52"/>
      <c r="P55" s="52"/>
      <c r="Q55" s="40"/>
      <c r="R55" s="40"/>
      <c r="S55" s="40"/>
      <c r="T55" s="32"/>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2"/>
    </row>
    <row r="57" spans="2:20" x14ac:dyDescent="0.3">
      <c r="C57" s="3" t="s">
        <v>128</v>
      </c>
      <c r="D57" s="43">
        <f>'Input Data'!B172</f>
        <v>0.87578997386552637</v>
      </c>
      <c r="E57" s="52"/>
      <c r="F57" s="52"/>
      <c r="G57" s="52"/>
      <c r="H57" s="52"/>
      <c r="I57" s="52"/>
      <c r="J57" s="52"/>
      <c r="K57" s="52"/>
      <c r="L57" s="52"/>
      <c r="M57" s="52"/>
      <c r="N57" s="52"/>
      <c r="O57" s="52"/>
      <c r="P57" s="52"/>
      <c r="Q57" s="40"/>
      <c r="R57" s="40"/>
      <c r="S57" s="40"/>
      <c r="T57" s="32"/>
    </row>
    <row r="58" spans="2:20" x14ac:dyDescent="0.3">
      <c r="C58" s="3" t="s">
        <v>129</v>
      </c>
      <c r="D58" s="43">
        <f>'Input Data'!B196</f>
        <v>0.5998591551107656</v>
      </c>
      <c r="E58" s="52"/>
      <c r="F58" s="52"/>
      <c r="G58" s="52"/>
      <c r="H58" s="52"/>
      <c r="I58" s="52"/>
      <c r="J58" s="52"/>
      <c r="K58" s="52"/>
      <c r="L58" s="52"/>
      <c r="M58" s="52"/>
      <c r="N58" s="52"/>
      <c r="O58" s="52"/>
      <c r="P58" s="52"/>
      <c r="Q58" s="40"/>
      <c r="R58" s="40"/>
      <c r="S58" s="40"/>
      <c r="T58" s="32"/>
    </row>
    <row r="59" spans="2:20" x14ac:dyDescent="0.3">
      <c r="C59" s="22"/>
      <c r="D59" s="32"/>
      <c r="E59" s="52"/>
      <c r="F59" s="52"/>
      <c r="G59" s="52"/>
      <c r="H59" s="52"/>
      <c r="I59" s="52"/>
      <c r="J59" s="52"/>
      <c r="K59" s="52"/>
      <c r="L59" s="52"/>
      <c r="M59" s="52"/>
      <c r="N59" s="52"/>
      <c r="O59" s="52"/>
      <c r="P59" s="52"/>
      <c r="Q59" s="40"/>
      <c r="R59" s="40"/>
      <c r="S59" s="40"/>
      <c r="T59" s="32"/>
    </row>
    <row r="60" spans="2:20" x14ac:dyDescent="0.3">
      <c r="C60" s="3" t="s">
        <v>101</v>
      </c>
      <c r="D60" s="29" t="str">
        <f>F47</f>
        <v>2026/27</v>
      </c>
      <c r="E60" s="52"/>
      <c r="F60" s="52"/>
      <c r="G60" s="52"/>
      <c r="H60" s="52"/>
      <c r="I60" s="52"/>
      <c r="J60" s="52"/>
      <c r="K60" s="52"/>
      <c r="L60" s="52"/>
      <c r="M60" s="52"/>
      <c r="N60" s="52"/>
      <c r="O60" s="52"/>
      <c r="P60" s="52"/>
      <c r="Q60" s="40"/>
      <c r="R60" s="40"/>
      <c r="S60" s="40"/>
      <c r="T60" s="32"/>
    </row>
    <row r="61" spans="2:20" x14ac:dyDescent="0.3">
      <c r="C61" s="3" t="s">
        <v>118</v>
      </c>
      <c r="D61" s="29" t="str">
        <f>E47</f>
        <v>2025/26</v>
      </c>
      <c r="E61" s="52"/>
      <c r="F61" s="52"/>
      <c r="G61" s="52"/>
      <c r="H61" s="52"/>
      <c r="I61" s="52"/>
      <c r="J61" s="52"/>
      <c r="K61" s="52"/>
      <c r="L61" s="52"/>
      <c r="M61" s="52"/>
      <c r="N61" s="52"/>
      <c r="O61" s="52"/>
      <c r="P61" s="52"/>
      <c r="Q61" s="40"/>
      <c r="R61" s="40"/>
      <c r="S61" s="40"/>
      <c r="T61" s="32"/>
    </row>
    <row r="62" spans="2:20" x14ac:dyDescent="0.3">
      <c r="C62" s="3" t="s">
        <v>130</v>
      </c>
      <c r="D62" s="30">
        <f>F51/D$56/D$57/D$58</f>
        <v>559.40081423270988</v>
      </c>
      <c r="E62" s="52"/>
      <c r="F62" s="52"/>
      <c r="G62" s="52"/>
      <c r="H62" s="52"/>
      <c r="I62" s="52"/>
      <c r="J62" s="52"/>
      <c r="K62" s="52"/>
      <c r="L62" s="52"/>
      <c r="M62" s="52"/>
      <c r="N62" s="52"/>
      <c r="O62" s="52"/>
      <c r="P62" s="52"/>
      <c r="Q62" s="40"/>
      <c r="R62" s="40"/>
      <c r="S62" s="40"/>
      <c r="T62" s="32"/>
    </row>
    <row r="63" spans="2:20" x14ac:dyDescent="0.3">
      <c r="C63" s="3" t="s">
        <v>131</v>
      </c>
      <c r="D63" s="30">
        <f>F52/D$56/D$57/D$58</f>
        <v>846.85368113708876</v>
      </c>
      <c r="E63" s="52"/>
      <c r="F63" s="52"/>
      <c r="G63" s="52"/>
      <c r="H63" s="52"/>
      <c r="I63" s="52"/>
      <c r="J63" s="52"/>
      <c r="K63" s="52"/>
      <c r="L63" s="52"/>
      <c r="M63" s="52"/>
      <c r="N63" s="52"/>
      <c r="O63" s="52"/>
      <c r="P63" s="52"/>
      <c r="Q63" s="40"/>
      <c r="R63" s="40"/>
      <c r="S63" s="40"/>
      <c r="T63" s="32"/>
    </row>
    <row r="64" spans="2:20" ht="14.5" x14ac:dyDescent="0.35">
      <c r="C64" s="3" t="s">
        <v>31</v>
      </c>
      <c r="D64" s="30">
        <f>D63-D62</f>
        <v>287.45286690437888</v>
      </c>
      <c r="E64" s="59" t="s">
        <v>207</v>
      </c>
      <c r="F64" s="52"/>
      <c r="G64" s="52"/>
      <c r="H64" s="52"/>
      <c r="I64" s="52"/>
      <c r="J64" s="52"/>
      <c r="K64" s="52"/>
      <c r="L64" s="52"/>
      <c r="M64" s="52"/>
      <c r="N64" s="52"/>
      <c r="O64" s="52"/>
      <c r="P64" s="52"/>
      <c r="Q64" s="40"/>
      <c r="R64" s="40"/>
      <c r="S64" s="40"/>
      <c r="T64" s="32"/>
    </row>
    <row r="65" spans="2:20" x14ac:dyDescent="0.3">
      <c r="C65" s="22"/>
      <c r="D65" s="32"/>
      <c r="E65" s="52"/>
      <c r="F65" s="52"/>
      <c r="G65" s="52"/>
      <c r="H65" s="52"/>
      <c r="I65" s="52"/>
      <c r="J65" s="52"/>
      <c r="K65" s="52"/>
      <c r="L65" s="52"/>
      <c r="M65" s="52"/>
      <c r="N65" s="52"/>
      <c r="O65" s="52"/>
      <c r="P65" s="52"/>
      <c r="Q65" s="40"/>
      <c r="R65" s="40"/>
      <c r="S65" s="40"/>
      <c r="T65" s="32"/>
    </row>
    <row r="66" spans="2:20" x14ac:dyDescent="0.3">
      <c r="B66" s="22" t="s">
        <v>119</v>
      </c>
      <c r="C66" s="22"/>
      <c r="D66" s="32"/>
      <c r="E66" s="52"/>
      <c r="F66" s="52"/>
      <c r="G66" s="52"/>
      <c r="H66" s="52"/>
      <c r="I66" s="52"/>
      <c r="J66" s="52"/>
      <c r="K66" s="52"/>
      <c r="L66" s="52"/>
      <c r="M66" s="52"/>
      <c r="N66" s="52"/>
      <c r="O66" s="52"/>
      <c r="P66" s="52"/>
      <c r="Q66" s="40"/>
      <c r="R66" s="40"/>
      <c r="S66" s="40"/>
      <c r="T66" s="32"/>
    </row>
    <row r="67" spans="2:20" x14ac:dyDescent="0.3">
      <c r="B67" s="22" t="s">
        <v>206</v>
      </c>
      <c r="C67" s="22"/>
      <c r="D67" s="32"/>
      <c r="E67" s="52"/>
      <c r="F67" s="52"/>
      <c r="G67" s="52"/>
      <c r="H67" s="52"/>
      <c r="I67" s="52"/>
      <c r="J67" s="52"/>
      <c r="K67" s="52"/>
      <c r="L67" s="52"/>
      <c r="M67" s="52"/>
      <c r="N67" s="52"/>
      <c r="O67" s="52"/>
      <c r="P67" s="52"/>
      <c r="Q67" s="40"/>
      <c r="R67" s="40"/>
      <c r="S67" s="40"/>
      <c r="T67" s="32"/>
    </row>
    <row r="68" spans="2:20" x14ac:dyDescent="0.3">
      <c r="B68" s="22"/>
      <c r="C68" s="22"/>
      <c r="D68" s="32"/>
      <c r="E68" s="52"/>
      <c r="F68" s="52"/>
      <c r="G68" s="52"/>
      <c r="H68" s="52"/>
      <c r="I68" s="52"/>
      <c r="J68" s="52"/>
      <c r="K68" s="52"/>
      <c r="L68" s="52"/>
      <c r="M68" s="52"/>
      <c r="N68" s="52"/>
      <c r="O68" s="52"/>
      <c r="P68" s="52"/>
      <c r="Q68" s="40"/>
      <c r="R68" s="40"/>
      <c r="S68" s="40"/>
      <c r="T68" s="32"/>
    </row>
    <row r="69" spans="2:20" x14ac:dyDescent="0.3">
      <c r="C69" s="35"/>
      <c r="D69" s="28" t="str">
        <f>D61</f>
        <v>2025/26</v>
      </c>
      <c r="E69" s="52"/>
      <c r="F69" s="52"/>
      <c r="G69" s="52"/>
      <c r="H69" s="52"/>
      <c r="I69" s="52"/>
      <c r="J69" s="52"/>
      <c r="K69" s="52"/>
      <c r="L69" s="52"/>
      <c r="M69" s="52"/>
      <c r="N69" s="52"/>
      <c r="O69" s="52"/>
      <c r="P69" s="52"/>
      <c r="Q69" s="40"/>
      <c r="R69" s="40"/>
      <c r="S69" s="40"/>
      <c r="T69" s="32"/>
    </row>
    <row r="70" spans="2:20" x14ac:dyDescent="0.3">
      <c r="C70" s="24" t="s">
        <v>132</v>
      </c>
      <c r="D70" s="30">
        <f>MAX(D62:D63)</f>
        <v>846.85368113708876</v>
      </c>
    </row>
    <row r="72" spans="2:20" ht="14.5" x14ac:dyDescent="0.35">
      <c r="B72" s="75" t="s">
        <v>195</v>
      </c>
    </row>
  </sheetData>
  <phoneticPr fontId="15" type="noConversion"/>
  <hyperlinks>
    <hyperlink ref="B72" location="Contents!A1" display="Link to Contents page" xr:uid="{4155DBB6-F68F-4128-835A-EF001AF77EA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D30B-F3EF-47E0-B741-7ED9FD836709}">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1.7265625" style="23" customWidth="1"/>
    <col min="4" max="5" width="10.81640625" style="23" customWidth="1"/>
    <col min="6" max="15" width="10.81640625" style="23" bestFit="1" customWidth="1"/>
    <col min="16" max="16" width="10.81640625" style="23" customWidth="1"/>
    <col min="17" max="19" width="10.81640625" style="23" bestFit="1" customWidth="1"/>
    <col min="20" max="20" width="9.81640625" style="23"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Data'!B15</f>
        <v>26800.972818732902</v>
      </c>
      <c r="E9" s="28">
        <f>'Input Data'!C15</f>
        <v>26591.633657529739</v>
      </c>
      <c r="F9" s="28">
        <f>'Input Data'!D15</f>
        <v>27429.969445977615</v>
      </c>
      <c r="G9" s="28">
        <f>'Input Data'!E15</f>
        <v>27695.547400112555</v>
      </c>
      <c r="H9" s="28">
        <f>'Input Data'!F15</f>
        <v>28095.582758007724</v>
      </c>
      <c r="I9" s="28">
        <f>'Input Data'!G15</f>
        <v>28281.423962190576</v>
      </c>
      <c r="J9" s="28">
        <f>'Input Data'!H15</f>
        <v>28478.445942428691</v>
      </c>
      <c r="K9" s="28">
        <f>'Input Data'!I15</f>
        <v>28436.707160207465</v>
      </c>
      <c r="L9" s="28">
        <f>'Input Data'!J15</f>
        <v>28706.457516688075</v>
      </c>
      <c r="M9" s="28">
        <f>'Input Data'!K15</f>
        <v>29037.580694456316</v>
      </c>
      <c r="N9" s="28">
        <f>'Input Data'!L15</f>
        <v>30022.998852736371</v>
      </c>
      <c r="O9" s="28">
        <f>'Input Data'!M15</f>
        <v>30568.15561840497</v>
      </c>
      <c r="P9" s="28">
        <f>'Input Data'!N15</f>
        <v>30741.873093409318</v>
      </c>
      <c r="Q9" s="28">
        <f>'Input Data'!O15</f>
        <v>30949.400744247061</v>
      </c>
      <c r="R9" s="30">
        <f>'Input Data'!P15</f>
        <v>31064.715734264373</v>
      </c>
      <c r="S9" s="30">
        <f>'Input Data'!Q15</f>
        <v>31134.542129372214</v>
      </c>
      <c r="T9" s="30">
        <f>'Input Data'!R15</f>
        <v>31152.813758330438</v>
      </c>
      <c r="V9" s="31"/>
    </row>
    <row r="10" spans="1:22" x14ac:dyDescent="0.3">
      <c r="C10" s="24" t="s">
        <v>26</v>
      </c>
      <c r="D10" s="28">
        <f>D9</f>
        <v>26800.972818732902</v>
      </c>
      <c r="E10" s="28">
        <f t="shared" ref="E10:Q10" si="0">E9</f>
        <v>26591.633657529739</v>
      </c>
      <c r="F10" s="28">
        <f t="shared" si="0"/>
        <v>27429.969445977615</v>
      </c>
      <c r="G10" s="28">
        <f t="shared" si="0"/>
        <v>27695.547400112555</v>
      </c>
      <c r="H10" s="28">
        <f t="shared" si="0"/>
        <v>28095.582758007724</v>
      </c>
      <c r="I10" s="28">
        <f t="shared" si="0"/>
        <v>28281.423962190576</v>
      </c>
      <c r="J10" s="28">
        <f t="shared" si="0"/>
        <v>28478.445942428691</v>
      </c>
      <c r="K10" s="28">
        <f t="shared" si="0"/>
        <v>28436.707160207465</v>
      </c>
      <c r="L10" s="28">
        <f t="shared" si="0"/>
        <v>28706.457516688075</v>
      </c>
      <c r="M10" s="28">
        <f t="shared" si="0"/>
        <v>29037.580694456316</v>
      </c>
      <c r="N10" s="28">
        <f t="shared" si="0"/>
        <v>30022.998852736371</v>
      </c>
      <c r="O10" s="28">
        <f t="shared" si="0"/>
        <v>30568.15561840497</v>
      </c>
      <c r="P10" s="28">
        <f t="shared" si="0"/>
        <v>30741.873093409318</v>
      </c>
      <c r="Q10" s="28">
        <f t="shared" si="0"/>
        <v>30949.400744247061</v>
      </c>
      <c r="R10" s="30">
        <f>'Input Data'!B275</f>
        <v>31054.748404432412</v>
      </c>
      <c r="S10" s="30">
        <f>'Input Data'!C275</f>
        <v>31284.848730021487</v>
      </c>
      <c r="T10" s="30"/>
      <c r="V10" s="31"/>
    </row>
    <row r="11" spans="1:22" x14ac:dyDescent="0.3">
      <c r="C11" s="3" t="s">
        <v>28</v>
      </c>
      <c r="D11" s="28"/>
      <c r="E11" s="29"/>
      <c r="F11" s="29"/>
      <c r="G11" s="29"/>
      <c r="H11" s="29"/>
      <c r="I11" s="29"/>
      <c r="J11" s="29"/>
      <c r="K11" s="29"/>
      <c r="L11" s="29"/>
      <c r="M11" s="29"/>
      <c r="N11" s="29"/>
      <c r="O11" s="29"/>
      <c r="P11" s="29"/>
      <c r="Q11" s="29"/>
      <c r="R11" s="30">
        <f>R10-R9</f>
        <v>-9.9673298319612513</v>
      </c>
      <c r="S11" s="30">
        <f>S10-S9</f>
        <v>150.30660064927361</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2751.6717702983751</v>
      </c>
      <c r="F17" s="29">
        <f t="shared" ref="F17:T17" si="2">F21+F24</f>
        <v>2586.3799847447335</v>
      </c>
      <c r="G17" s="29">
        <f t="shared" si="2"/>
        <v>2954.1077380847601</v>
      </c>
      <c r="H17" s="29">
        <f t="shared" si="2"/>
        <v>3152.3969201682839</v>
      </c>
      <c r="I17" s="29">
        <f t="shared" si="2"/>
        <v>3236.1161144381467</v>
      </c>
      <c r="J17" s="29">
        <f t="shared" si="2"/>
        <v>3263.2947176711345</v>
      </c>
      <c r="K17" s="29">
        <f t="shared" si="2"/>
        <v>3262.4375038968487</v>
      </c>
      <c r="L17" s="29">
        <f t="shared" si="2"/>
        <v>2935.6132495574261</v>
      </c>
      <c r="M17" s="29">
        <f t="shared" si="2"/>
        <v>2887.2104862768392</v>
      </c>
      <c r="N17" s="29">
        <f t="shared" si="2"/>
        <v>2261.1641799833105</v>
      </c>
      <c r="O17" s="29">
        <f t="shared" si="2"/>
        <v>2505.622100201901</v>
      </c>
      <c r="P17" s="29">
        <f t="shared" si="2"/>
        <v>2934.5155197428112</v>
      </c>
      <c r="Q17" s="29">
        <f t="shared" si="2"/>
        <v>3044.0023064097977</v>
      </c>
      <c r="R17" s="30">
        <f t="shared" si="2"/>
        <v>3003.3404695344616</v>
      </c>
      <c r="S17" s="30">
        <f t="shared" si="2"/>
        <v>2934.6676717347555</v>
      </c>
      <c r="T17" s="30">
        <f t="shared" si="2"/>
        <v>2904.5824015001444</v>
      </c>
    </row>
    <row r="18" spans="2:21" x14ac:dyDescent="0.3">
      <c r="C18" s="3" t="s">
        <v>110</v>
      </c>
      <c r="D18" s="36"/>
      <c r="E18" s="29">
        <f>E22+E25</f>
        <v>2751.6717702983751</v>
      </c>
      <c r="F18" s="29">
        <f t="shared" ref="F18:T18" si="3">F22+F25</f>
        <v>2586.3799847447335</v>
      </c>
      <c r="G18" s="29">
        <f t="shared" si="3"/>
        <v>2954.1077380847601</v>
      </c>
      <c r="H18" s="29">
        <f t="shared" si="3"/>
        <v>3152.3969201682839</v>
      </c>
      <c r="I18" s="29">
        <f t="shared" si="3"/>
        <v>3236.1161144381467</v>
      </c>
      <c r="J18" s="29">
        <f t="shared" si="3"/>
        <v>3263.2947176711345</v>
      </c>
      <c r="K18" s="29">
        <f t="shared" si="3"/>
        <v>3262.4375038968487</v>
      </c>
      <c r="L18" s="29">
        <f t="shared" si="3"/>
        <v>2935.6132495574261</v>
      </c>
      <c r="M18" s="29">
        <f t="shared" si="3"/>
        <v>2887.2104862768392</v>
      </c>
      <c r="N18" s="29">
        <f t="shared" si="3"/>
        <v>2261.1641799833105</v>
      </c>
      <c r="O18" s="29">
        <f t="shared" si="3"/>
        <v>2505.622100201901</v>
      </c>
      <c r="P18" s="29">
        <f t="shared" si="3"/>
        <v>2934.5155197428112</v>
      </c>
      <c r="Q18" s="29">
        <f t="shared" si="3"/>
        <v>3044.0023064097977</v>
      </c>
      <c r="R18" s="30">
        <f t="shared" si="3"/>
        <v>3003.3404695344616</v>
      </c>
      <c r="S18" s="30">
        <f t="shared" si="3"/>
        <v>2933.7260632268394</v>
      </c>
      <c r="T18" s="30">
        <f t="shared" si="3"/>
        <v>2918.6047020453425</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-0.94160850791604389</v>
      </c>
      <c r="T19" s="30">
        <f>T18-T17</f>
        <v>14.02230054519805</v>
      </c>
    </row>
    <row r="20" spans="2:21" x14ac:dyDescent="0.3">
      <c r="C20" s="24" t="s">
        <v>24</v>
      </c>
      <c r="D20" s="25"/>
      <c r="E20" s="44">
        <f>'Input Data'!B41</f>
        <v>7.3411327791003109E-2</v>
      </c>
      <c r="F20" s="44">
        <f>'Input Data'!C41</f>
        <v>6.892308404502645E-2</v>
      </c>
      <c r="G20" s="44">
        <f>'Input Data'!D41</f>
        <v>7.9708067137635855E-2</v>
      </c>
      <c r="H20" s="44">
        <f>'Input Data'!E41</f>
        <v>8.7549432892094159E-2</v>
      </c>
      <c r="I20" s="44">
        <f>'Input Data'!F41</f>
        <v>9.06336673221175E-2</v>
      </c>
      <c r="J20" s="44">
        <f>'Input Data'!G41</f>
        <v>9.4735269945549372E-2</v>
      </c>
      <c r="K20" s="44">
        <f>'Input Data'!H41</f>
        <v>9.3087627602649617E-2</v>
      </c>
      <c r="L20" s="44">
        <f>'Input Data'!I41</f>
        <v>8.6356347525455443E-2</v>
      </c>
      <c r="M20" s="44">
        <f>'Input Data'!J41</f>
        <v>8.4877286620307663E-2</v>
      </c>
      <c r="N20" s="44">
        <f>'Input Data'!K41</f>
        <v>6.4276102511456989E-2</v>
      </c>
      <c r="O20" s="44">
        <f>'Input Data'!L41</f>
        <v>6.9688281273346225E-2</v>
      </c>
      <c r="P20" s="44">
        <f>'Input Data'!M41</f>
        <v>8.3360888828202556E-2</v>
      </c>
      <c r="Q20" s="44">
        <f>'Input Data'!N41</f>
        <v>8.5991696977238616E-2</v>
      </c>
      <c r="R20" s="45">
        <f>'Input Data'!O41</f>
        <v>8.3417580848181058E-2</v>
      </c>
      <c r="S20" s="45">
        <f>'Input Data'!P41</f>
        <v>8.0988070078220106E-2</v>
      </c>
      <c r="T20" s="45">
        <f>'Input Data'!Q41</f>
        <v>7.9809901675728559E-2</v>
      </c>
    </row>
    <row r="21" spans="2:21" x14ac:dyDescent="0.3">
      <c r="C21" s="3" t="s">
        <v>150</v>
      </c>
      <c r="D21" s="36"/>
      <c r="E21" s="29">
        <f>E$20*D9</f>
        <v>1967.4950007137656</v>
      </c>
      <c r="F21" s="29">
        <f t="shared" ref="F21:T21" si="5">F$20*E9</f>
        <v>1832.7774014724764</v>
      </c>
      <c r="G21" s="29">
        <f t="shared" si="5"/>
        <v>2186.3898461832837</v>
      </c>
      <c r="H21" s="29">
        <f t="shared" si="5"/>
        <v>2424.7294685159668</v>
      </c>
      <c r="I21" s="29">
        <f t="shared" si="5"/>
        <v>2546.4057009102926</v>
      </c>
      <c r="J21" s="29">
        <f t="shared" si="5"/>
        <v>2679.2483335026527</v>
      </c>
      <c r="K21" s="29">
        <f t="shared" si="5"/>
        <v>2650.9909705909899</v>
      </c>
      <c r="L21" s="29">
        <f t="shared" si="5"/>
        <v>2455.6901660064832</v>
      </c>
      <c r="M21" s="29">
        <f t="shared" si="5"/>
        <v>2436.5262224976191</v>
      </c>
      <c r="N21" s="29">
        <f t="shared" si="5"/>
        <v>1866.4225134015785</v>
      </c>
      <c r="O21" s="29">
        <f t="shared" si="5"/>
        <v>2092.2511887188434</v>
      </c>
      <c r="P21" s="29">
        <f t="shared" si="5"/>
        <v>2548.1886221890522</v>
      </c>
      <c r="Q21" s="29">
        <f t="shared" si="5"/>
        <v>2643.545835561179</v>
      </c>
      <c r="R21" s="30">
        <f t="shared" si="5"/>
        <v>2581.7241387859845</v>
      </c>
      <c r="S21" s="30">
        <f t="shared" si="5"/>
        <v>2515.8713748465898</v>
      </c>
      <c r="T21" s="30">
        <f t="shared" si="5"/>
        <v>2484.844746064025</v>
      </c>
    </row>
    <row r="22" spans="2:21" x14ac:dyDescent="0.3">
      <c r="C22" s="3" t="s">
        <v>151</v>
      </c>
      <c r="D22" s="36"/>
      <c r="E22" s="29">
        <f>E$20*D10</f>
        <v>1967.4950007137656</v>
      </c>
      <c r="F22" s="29">
        <f t="shared" ref="F22:T22" si="6">F$20*E10</f>
        <v>1832.7774014724764</v>
      </c>
      <c r="G22" s="29">
        <f t="shared" si="6"/>
        <v>2186.3898461832837</v>
      </c>
      <c r="H22" s="29">
        <f t="shared" si="6"/>
        <v>2424.7294685159668</v>
      </c>
      <c r="I22" s="29">
        <f t="shared" si="6"/>
        <v>2546.4057009102926</v>
      </c>
      <c r="J22" s="29">
        <f t="shared" si="6"/>
        <v>2679.2483335026527</v>
      </c>
      <c r="K22" s="29">
        <f t="shared" si="6"/>
        <v>2650.9909705909899</v>
      </c>
      <c r="L22" s="29">
        <f t="shared" si="6"/>
        <v>2455.6901660064832</v>
      </c>
      <c r="M22" s="29">
        <f t="shared" si="6"/>
        <v>2436.5262224976191</v>
      </c>
      <c r="N22" s="29">
        <f t="shared" si="6"/>
        <v>1866.4225134015785</v>
      </c>
      <c r="O22" s="29">
        <f t="shared" si="6"/>
        <v>2092.2511887188434</v>
      </c>
      <c r="P22" s="29">
        <f t="shared" si="6"/>
        <v>2548.1886221890522</v>
      </c>
      <c r="Q22" s="29">
        <f t="shared" si="6"/>
        <v>2643.545835561179</v>
      </c>
      <c r="R22" s="30">
        <f t="shared" si="6"/>
        <v>2581.7241387859845</v>
      </c>
      <c r="S22" s="30">
        <f t="shared" si="6"/>
        <v>2515.0641400396662</v>
      </c>
      <c r="T22" s="30">
        <f t="shared" si="6"/>
        <v>2496.8407010830565</v>
      </c>
      <c r="U22" s="39"/>
    </row>
    <row r="23" spans="2:21" x14ac:dyDescent="0.3">
      <c r="C23" s="24" t="s">
        <v>29</v>
      </c>
      <c r="D23" s="25"/>
      <c r="E23" s="44">
        <f>'Input Data'!B66</f>
        <v>2.9259265135200569E-2</v>
      </c>
      <c r="F23" s="44">
        <f>'Input Data'!C66</f>
        <v>2.8339837746631468E-2</v>
      </c>
      <c r="G23" s="44">
        <f>'Input Data'!D66</f>
        <v>2.7988288263079197E-2</v>
      </c>
      <c r="H23" s="44">
        <f>'Input Data'!E66</f>
        <v>2.6273806440430196E-2</v>
      </c>
      <c r="I23" s="44">
        <f>'Input Data'!F66</f>
        <v>2.4548713563568102E-2</v>
      </c>
      <c r="J23" s="44">
        <f>'Input Data'!G66</f>
        <v>2.0651236831260453E-2</v>
      </c>
      <c r="K23" s="44">
        <f>'Input Data'!H66</f>
        <v>2.1470502096285163E-2</v>
      </c>
      <c r="L23" s="44">
        <f>'Input Data'!I66</f>
        <v>1.687688665382879E-2</v>
      </c>
      <c r="M23" s="44">
        <f>'Input Data'!J66</f>
        <v>1.5699751998909002E-2</v>
      </c>
      <c r="N23" s="44">
        <f>'Input Data'!K66</f>
        <v>1.3594165117794882E-2</v>
      </c>
      <c r="O23" s="44">
        <f>'Input Data'!L66</f>
        <v>1.3768475078410825E-2</v>
      </c>
      <c r="P23" s="44">
        <f>'Input Data'!M66</f>
        <v>1.2638214172174421E-2</v>
      </c>
      <c r="Q23" s="44">
        <f>'Input Data'!N66</f>
        <v>1.3026417408979276E-2</v>
      </c>
      <c r="R23" s="45">
        <f>'Input Data'!O66</f>
        <v>1.3622762334965344E-2</v>
      </c>
      <c r="S23" s="45">
        <f>'Input Data'!P66</f>
        <v>1.3481414105657929E-2</v>
      </c>
      <c r="T23" s="45">
        <f>'Input Data'!Q66</f>
        <v>1.3481414105657929E-2</v>
      </c>
    </row>
    <row r="24" spans="2:21" x14ac:dyDescent="0.3">
      <c r="C24" s="3" t="s">
        <v>152</v>
      </c>
      <c r="D24" s="36"/>
      <c r="E24" s="29">
        <f>E$23*D9</f>
        <v>784.1767695846097</v>
      </c>
      <c r="F24" s="29">
        <f t="shared" ref="F24:T24" si="7">F$23*E9</f>
        <v>753.60258327225711</v>
      </c>
      <c r="G24" s="29">
        <f t="shared" si="7"/>
        <v>767.71789190147626</v>
      </c>
      <c r="H24" s="29">
        <f t="shared" si="7"/>
        <v>727.66745165231703</v>
      </c>
      <c r="I24" s="29">
        <f t="shared" si="7"/>
        <v>689.71041352785426</v>
      </c>
      <c r="J24" s="29">
        <f t="shared" si="7"/>
        <v>584.04638416848195</v>
      </c>
      <c r="K24" s="29">
        <f t="shared" si="7"/>
        <v>611.44653330585891</v>
      </c>
      <c r="L24" s="29">
        <f t="shared" si="7"/>
        <v>479.92308355094298</v>
      </c>
      <c r="M24" s="29">
        <f t="shared" si="7"/>
        <v>450.68426377921998</v>
      </c>
      <c r="N24" s="29">
        <f t="shared" si="7"/>
        <v>394.74166658173209</v>
      </c>
      <c r="O24" s="29">
        <f t="shared" si="7"/>
        <v>413.37091148305751</v>
      </c>
      <c r="P24" s="29">
        <f t="shared" si="7"/>
        <v>386.32689755375884</v>
      </c>
      <c r="Q24" s="29">
        <f t="shared" si="7"/>
        <v>400.45647084861872</v>
      </c>
      <c r="R24" s="30">
        <f t="shared" si="7"/>
        <v>421.61633074847725</v>
      </c>
      <c r="S24" s="30">
        <f t="shared" si="7"/>
        <v>418.79629688816556</v>
      </c>
      <c r="T24" s="30">
        <f t="shared" si="7"/>
        <v>419.73765543611961</v>
      </c>
    </row>
    <row r="25" spans="2:21" x14ac:dyDescent="0.3">
      <c r="C25" s="3" t="s">
        <v>153</v>
      </c>
      <c r="D25" s="36"/>
      <c r="E25" s="29">
        <f>E$23*D10</f>
        <v>784.1767695846097</v>
      </c>
      <c r="F25" s="29">
        <f t="shared" ref="F25:T25" si="8">F$23*E10</f>
        <v>753.60258327225711</v>
      </c>
      <c r="G25" s="29">
        <f t="shared" si="8"/>
        <v>767.71789190147626</v>
      </c>
      <c r="H25" s="29">
        <f t="shared" si="8"/>
        <v>727.66745165231703</v>
      </c>
      <c r="I25" s="29">
        <f t="shared" si="8"/>
        <v>689.71041352785426</v>
      </c>
      <c r="J25" s="29">
        <f t="shared" si="8"/>
        <v>584.04638416848195</v>
      </c>
      <c r="K25" s="29">
        <f t="shared" si="8"/>
        <v>611.44653330585891</v>
      </c>
      <c r="L25" s="29">
        <f t="shared" si="8"/>
        <v>479.92308355094298</v>
      </c>
      <c r="M25" s="29">
        <f t="shared" si="8"/>
        <v>450.68426377921998</v>
      </c>
      <c r="N25" s="29">
        <f t="shared" si="8"/>
        <v>394.74166658173209</v>
      </c>
      <c r="O25" s="29">
        <f t="shared" si="8"/>
        <v>413.37091148305751</v>
      </c>
      <c r="P25" s="29">
        <f t="shared" si="8"/>
        <v>386.32689755375884</v>
      </c>
      <c r="Q25" s="29">
        <f t="shared" si="8"/>
        <v>400.45647084861872</v>
      </c>
      <c r="R25" s="30">
        <f t="shared" si="8"/>
        <v>421.61633074847725</v>
      </c>
      <c r="S25" s="30">
        <f t="shared" si="8"/>
        <v>418.66192318717322</v>
      </c>
      <c r="T25" s="30">
        <f t="shared" si="8"/>
        <v>421.76400096228622</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Data'!B299</f>
        <v>2968.2273007840467</v>
      </c>
      <c r="F30" s="29">
        <f>'Input Data'!C299</f>
        <v>3329.7615382523886</v>
      </c>
      <c r="G30" s="29">
        <f>'Input Data'!D299</f>
        <v>3338.7744512387944</v>
      </c>
      <c r="H30" s="29">
        <f>'Input Data'!E299</f>
        <v>3702.0106127435197</v>
      </c>
      <c r="I30" s="29">
        <f>'Input Data'!F299</f>
        <v>3483.0673353888078</v>
      </c>
      <c r="J30" s="29">
        <f>'Input Data'!G299</f>
        <v>3668.6154195959407</v>
      </c>
      <c r="K30" s="29">
        <f>'Input Data'!H299</f>
        <v>3619.4243135224378</v>
      </c>
      <c r="L30" s="29">
        <f>'Input Data'!I299</f>
        <v>3417.2057668102634</v>
      </c>
      <c r="M30" s="29">
        <f>'Input Data'!J299</f>
        <v>3725.273586662267</v>
      </c>
      <c r="N30" s="29">
        <f>'Input Data'!K299</f>
        <v>3567.2152983921842</v>
      </c>
      <c r="O30" s="29">
        <f>'Input Data'!L299</f>
        <v>3417.0835783616285</v>
      </c>
      <c r="P30" s="29">
        <f>'Input Data'!M299</f>
        <v>3433.714400364132</v>
      </c>
      <c r="Q30" s="29">
        <f>'Input Data'!N299</f>
        <v>3296.5537389711371</v>
      </c>
      <c r="R30" s="30">
        <f t="shared" ref="R30:S30" si="10">R9*($D$6+1)-Q9+R17</f>
        <v>3276.8640422837598</v>
      </c>
      <c r="S30" s="30">
        <f t="shared" si="10"/>
        <v>3163.0582663811774</v>
      </c>
      <c r="T30" s="30">
        <f>T9*($D$6+1)-S9+T17</f>
        <v>3081.5112850419891</v>
      </c>
    </row>
    <row r="31" spans="2:21" x14ac:dyDescent="0.3">
      <c r="C31" s="3" t="s">
        <v>111</v>
      </c>
      <c r="D31" s="51"/>
      <c r="E31" s="29">
        <f>E30</f>
        <v>2968.2273007840467</v>
      </c>
      <c r="F31" s="29">
        <f t="shared" ref="F31:Q31" si="11">F30</f>
        <v>3329.7615382523886</v>
      </c>
      <c r="G31" s="29">
        <f t="shared" si="11"/>
        <v>3338.7744512387944</v>
      </c>
      <c r="H31" s="29">
        <f t="shared" si="11"/>
        <v>3702.0106127435197</v>
      </c>
      <c r="I31" s="29">
        <f t="shared" si="11"/>
        <v>3483.0673353888078</v>
      </c>
      <c r="J31" s="29">
        <f t="shared" si="11"/>
        <v>3668.6154195959407</v>
      </c>
      <c r="K31" s="29">
        <f t="shared" si="11"/>
        <v>3619.4243135224378</v>
      </c>
      <c r="L31" s="29">
        <f t="shared" si="11"/>
        <v>3417.2057668102634</v>
      </c>
      <c r="M31" s="29">
        <f t="shared" si="11"/>
        <v>3725.273586662267</v>
      </c>
      <c r="N31" s="29">
        <f t="shared" si="11"/>
        <v>3567.2152983921842</v>
      </c>
      <c r="O31" s="29">
        <f t="shared" si="11"/>
        <v>3417.0835783616285</v>
      </c>
      <c r="P31" s="29">
        <f t="shared" si="11"/>
        <v>3433.714400364132</v>
      </c>
      <c r="Q31" s="29">
        <f t="shared" si="11"/>
        <v>3296.5537389711371</v>
      </c>
      <c r="R31" s="30">
        <f>R9*($D$6+1)-Q10+R18</f>
        <v>3276.8640422837598</v>
      </c>
      <c r="S31" s="30">
        <f t="shared" ref="S31" si="12">S9*($D$6+1)-R10+S18</f>
        <v>3172.0839877052226</v>
      </c>
      <c r="T31" s="30">
        <f>T9*($D$6+1)-S10+T18</f>
        <v>2945.2269849379136</v>
      </c>
      <c r="U31" s="33"/>
    </row>
    <row r="33" spans="2:21" x14ac:dyDescent="0.3">
      <c r="B33" s="22" t="s">
        <v>154</v>
      </c>
    </row>
    <row r="35" spans="2:21" x14ac:dyDescent="0.3">
      <c r="C35" s="36"/>
      <c r="D35" s="28" t="str">
        <f>D29</f>
        <v>2010/11</v>
      </c>
      <c r="E35" s="28" t="str">
        <f t="shared" ref="E35:T35" si="13">E29</f>
        <v>2011/12</v>
      </c>
      <c r="F35" s="28" t="str">
        <f t="shared" si="13"/>
        <v>2012/13</v>
      </c>
      <c r="G35" s="28" t="str">
        <f t="shared" si="13"/>
        <v>2013/14</v>
      </c>
      <c r="H35" s="28" t="str">
        <f t="shared" si="13"/>
        <v>2014/15</v>
      </c>
      <c r="I35" s="28" t="str">
        <f t="shared" si="13"/>
        <v>2015/16</v>
      </c>
      <c r="J35" s="28" t="str">
        <f t="shared" si="13"/>
        <v>2016/17</v>
      </c>
      <c r="K35" s="28" t="str">
        <f t="shared" si="13"/>
        <v>2017/18</v>
      </c>
      <c r="L35" s="28" t="str">
        <f t="shared" si="13"/>
        <v>2018/19</v>
      </c>
      <c r="M35" s="28" t="str">
        <f t="shared" si="13"/>
        <v>2019/20</v>
      </c>
      <c r="N35" s="28" t="str">
        <f t="shared" si="13"/>
        <v>2020/21</v>
      </c>
      <c r="O35" s="28" t="str">
        <f t="shared" si="13"/>
        <v>2021/22</v>
      </c>
      <c r="P35" s="28" t="str">
        <f t="shared" si="13"/>
        <v>2022/23</v>
      </c>
      <c r="Q35" s="28" t="str">
        <f t="shared" si="13"/>
        <v>2023/24</v>
      </c>
      <c r="R35" s="28" t="str">
        <f t="shared" si="13"/>
        <v>2024/25</v>
      </c>
      <c r="S35" s="28" t="str">
        <f t="shared" si="13"/>
        <v>2025/26</v>
      </c>
      <c r="T35" s="28" t="str">
        <f t="shared" si="13"/>
        <v>2026/27</v>
      </c>
    </row>
    <row r="36" spans="2:21" x14ac:dyDescent="0.3">
      <c r="C36" s="3" t="s">
        <v>107</v>
      </c>
      <c r="D36" s="37"/>
      <c r="E36" s="29">
        <f t="shared" ref="E36:T36" si="14">E30</f>
        <v>2968.2273007840467</v>
      </c>
      <c r="F36" s="29">
        <f t="shared" si="14"/>
        <v>3329.7615382523886</v>
      </c>
      <c r="G36" s="29">
        <f t="shared" si="14"/>
        <v>3338.7744512387944</v>
      </c>
      <c r="H36" s="29">
        <f t="shared" si="14"/>
        <v>3702.0106127435197</v>
      </c>
      <c r="I36" s="29">
        <f t="shared" si="14"/>
        <v>3483.0673353888078</v>
      </c>
      <c r="J36" s="29">
        <f t="shared" si="14"/>
        <v>3668.6154195959407</v>
      </c>
      <c r="K36" s="29">
        <f t="shared" si="14"/>
        <v>3619.4243135224378</v>
      </c>
      <c r="L36" s="29">
        <f t="shared" si="14"/>
        <v>3417.2057668102634</v>
      </c>
      <c r="M36" s="29">
        <f t="shared" si="14"/>
        <v>3725.273586662267</v>
      </c>
      <c r="N36" s="29">
        <f t="shared" si="14"/>
        <v>3567.2152983921842</v>
      </c>
      <c r="O36" s="29">
        <f t="shared" si="14"/>
        <v>3417.0835783616285</v>
      </c>
      <c r="P36" s="29">
        <f t="shared" si="14"/>
        <v>3433.714400364132</v>
      </c>
      <c r="Q36" s="29">
        <f t="shared" si="14"/>
        <v>3296.5537389711371</v>
      </c>
      <c r="R36" s="30">
        <f t="shared" si="14"/>
        <v>3276.8640422837598</v>
      </c>
      <c r="S36" s="30">
        <f t="shared" si="14"/>
        <v>3163.0582663811774</v>
      </c>
      <c r="T36" s="30">
        <f t="shared" si="14"/>
        <v>3081.5112850419891</v>
      </c>
      <c r="U36" s="33"/>
    </row>
    <row r="37" spans="2:21" x14ac:dyDescent="0.3">
      <c r="C37" s="3" t="s">
        <v>111</v>
      </c>
      <c r="D37" s="37"/>
      <c r="E37" s="29">
        <f>E31</f>
        <v>2968.2273007840467</v>
      </c>
      <c r="F37" s="29">
        <f t="shared" ref="F37:T37" si="15">F31</f>
        <v>3329.7615382523886</v>
      </c>
      <c r="G37" s="29">
        <f t="shared" si="15"/>
        <v>3338.7744512387944</v>
      </c>
      <c r="H37" s="29">
        <f t="shared" si="15"/>
        <v>3702.0106127435197</v>
      </c>
      <c r="I37" s="29">
        <f t="shared" si="15"/>
        <v>3483.0673353888078</v>
      </c>
      <c r="J37" s="29">
        <f t="shared" si="15"/>
        <v>3668.6154195959407</v>
      </c>
      <c r="K37" s="29">
        <f t="shared" si="15"/>
        <v>3619.4243135224378</v>
      </c>
      <c r="L37" s="29">
        <f t="shared" si="15"/>
        <v>3417.2057668102634</v>
      </c>
      <c r="M37" s="29">
        <f t="shared" si="15"/>
        <v>3725.273586662267</v>
      </c>
      <c r="N37" s="29">
        <f t="shared" si="15"/>
        <v>3567.2152983921842</v>
      </c>
      <c r="O37" s="29">
        <f t="shared" si="15"/>
        <v>3417.0835783616285</v>
      </c>
      <c r="P37" s="29">
        <f t="shared" si="15"/>
        <v>3433.714400364132</v>
      </c>
      <c r="Q37" s="29">
        <f t="shared" si="15"/>
        <v>3296.5537389711371</v>
      </c>
      <c r="R37" s="30">
        <f t="shared" si="15"/>
        <v>3276.8640422837598</v>
      </c>
      <c r="S37" s="30">
        <f t="shared" si="15"/>
        <v>3172.0839877052226</v>
      </c>
      <c r="T37" s="30">
        <f t="shared" si="15"/>
        <v>2945.2269849379136</v>
      </c>
      <c r="U37" s="33"/>
    </row>
    <row r="38" spans="2:21" x14ac:dyDescent="0.3">
      <c r="C38" s="3" t="s">
        <v>25</v>
      </c>
      <c r="D38" s="36"/>
      <c r="E38" s="29">
        <f>'Input Data'!B97</f>
        <v>904.81150500803938</v>
      </c>
      <c r="F38" s="29">
        <f>'Input Data'!C97</f>
        <v>1064.5897729092435</v>
      </c>
      <c r="G38" s="29">
        <f>'Input Data'!D97</f>
        <v>1034.4906325764291</v>
      </c>
      <c r="H38" s="29">
        <f>'Input Data'!E97</f>
        <v>1215.3617084586108</v>
      </c>
      <c r="I38" s="29">
        <f>'Input Data'!F97</f>
        <v>1098.7094869857847</v>
      </c>
      <c r="J38" s="29">
        <f>'Input Data'!G97</f>
        <v>1068.8932129984421</v>
      </c>
      <c r="K38" s="29">
        <f>'Input Data'!H97</f>
        <v>1162.1021271026912</v>
      </c>
      <c r="L38" s="29">
        <f>'Input Data'!I97</f>
        <v>1154.496883544613</v>
      </c>
      <c r="M38" s="29">
        <f>'Input Data'!J97</f>
        <v>1162.1120972364888</v>
      </c>
      <c r="N38" s="29">
        <f>'Input Data'!K97</f>
        <v>1103.6513929832233</v>
      </c>
      <c r="O38" s="29">
        <f>'Input Data'!L97</f>
        <v>979.84184651733551</v>
      </c>
      <c r="P38" s="29">
        <f>'Input Data'!M97</f>
        <v>1130.922999306883</v>
      </c>
      <c r="Q38" s="29">
        <f>'Input Data'!N97</f>
        <v>1377.3541239212575</v>
      </c>
      <c r="R38" s="30">
        <f>'Input Data'!O97</f>
        <v>1142.4218354513669</v>
      </c>
      <c r="S38" s="30">
        <f>'Input Data'!P97</f>
        <v>1142.4218354513669</v>
      </c>
      <c r="T38" s="30">
        <f>'Input Data'!Q97</f>
        <v>1142.4218354513669</v>
      </c>
      <c r="U38" s="33"/>
    </row>
    <row r="39" spans="2:21" x14ac:dyDescent="0.3">
      <c r="C39" s="3" t="s">
        <v>30</v>
      </c>
      <c r="D39" s="36"/>
      <c r="E39" s="29">
        <f>'Input Data'!B123</f>
        <v>412.99336324000535</v>
      </c>
      <c r="F39" s="29">
        <f>'Input Data'!C123</f>
        <v>485.56193359547109</v>
      </c>
      <c r="G39" s="29">
        <f>'Input Data'!D123</f>
        <v>534.25870341552968</v>
      </c>
      <c r="H39" s="29">
        <f>'Input Data'!E123</f>
        <v>605.21012068928985</v>
      </c>
      <c r="I39" s="29">
        <f>'Input Data'!F123</f>
        <v>612.7140991054705</v>
      </c>
      <c r="J39" s="29">
        <f>'Input Data'!G123</f>
        <v>558.84717772219324</v>
      </c>
      <c r="K39" s="29">
        <f>'Input Data'!H123</f>
        <v>538.16640457397807</v>
      </c>
      <c r="L39" s="29">
        <f>'Input Data'!I123</f>
        <v>496.10538096916838</v>
      </c>
      <c r="M39" s="29">
        <f>'Input Data'!J123</f>
        <v>459.21099223931492</v>
      </c>
      <c r="N39" s="29">
        <f>'Input Data'!K123</f>
        <v>437.82905351182228</v>
      </c>
      <c r="O39" s="29">
        <f>'Input Data'!L123</f>
        <v>448.41411528996969</v>
      </c>
      <c r="P39" s="29">
        <f>'Input Data'!M123</f>
        <v>651.23328861365519</v>
      </c>
      <c r="Q39" s="29">
        <f>'Input Data'!N123</f>
        <v>555.45165696165395</v>
      </c>
      <c r="R39" s="30">
        <f>'Input Data'!O123</f>
        <v>495.17535453262246</v>
      </c>
      <c r="S39" s="30">
        <f>'Input Data'!P123</f>
        <v>475.60102902423716</v>
      </c>
      <c r="T39" s="30">
        <f>'Input Data'!Q123</f>
        <v>510.75671705867001</v>
      </c>
      <c r="U39" s="33"/>
    </row>
    <row r="40" spans="2:21" x14ac:dyDescent="0.3">
      <c r="C40" s="3" t="s">
        <v>108</v>
      </c>
      <c r="D40" s="36"/>
      <c r="E40" s="29">
        <f>E36-E$38-E$39</f>
        <v>1650.4224325360019</v>
      </c>
      <c r="F40" s="29">
        <f t="shared" ref="F40:T40" si="16">F36-F$38-F$39</f>
        <v>1779.609831747674</v>
      </c>
      <c r="G40" s="29">
        <f t="shared" si="16"/>
        <v>1770.0251152468356</v>
      </c>
      <c r="H40" s="29">
        <f t="shared" si="16"/>
        <v>1881.438783595619</v>
      </c>
      <c r="I40" s="29">
        <f t="shared" si="16"/>
        <v>1771.6437492975526</v>
      </c>
      <c r="J40" s="29">
        <f t="shared" si="16"/>
        <v>2040.8750288753051</v>
      </c>
      <c r="K40" s="29">
        <f t="shared" si="16"/>
        <v>1919.1557818457686</v>
      </c>
      <c r="L40" s="29">
        <f t="shared" si="16"/>
        <v>1766.603502296482</v>
      </c>
      <c r="M40" s="29">
        <f t="shared" si="16"/>
        <v>2103.9504971864635</v>
      </c>
      <c r="N40" s="29">
        <f t="shared" si="16"/>
        <v>2025.7348518971385</v>
      </c>
      <c r="O40" s="29">
        <f t="shared" si="16"/>
        <v>1988.8276165543234</v>
      </c>
      <c r="P40" s="29">
        <f t="shared" si="16"/>
        <v>1651.5581124435939</v>
      </c>
      <c r="Q40" s="29">
        <f t="shared" si="16"/>
        <v>1363.7479580882257</v>
      </c>
      <c r="R40" s="30">
        <f t="shared" si="16"/>
        <v>1639.2668522997706</v>
      </c>
      <c r="S40" s="30">
        <f t="shared" si="16"/>
        <v>1545.0354019055735</v>
      </c>
      <c r="T40" s="30">
        <f t="shared" si="16"/>
        <v>1428.3327325319524</v>
      </c>
      <c r="U40" s="33"/>
    </row>
    <row r="41" spans="2:21" x14ac:dyDescent="0.3">
      <c r="C41" s="3" t="s">
        <v>112</v>
      </c>
      <c r="D41" s="36"/>
      <c r="E41" s="29">
        <f>E37-E$38-E$39</f>
        <v>1650.4224325360019</v>
      </c>
      <c r="F41" s="29">
        <f t="shared" ref="F41:T41" si="17">F37-F$38-F$39</f>
        <v>1779.609831747674</v>
      </c>
      <c r="G41" s="29">
        <f t="shared" si="17"/>
        <v>1770.0251152468356</v>
      </c>
      <c r="H41" s="29">
        <f t="shared" si="17"/>
        <v>1881.438783595619</v>
      </c>
      <c r="I41" s="29">
        <f t="shared" si="17"/>
        <v>1771.6437492975526</v>
      </c>
      <c r="J41" s="29">
        <f t="shared" si="17"/>
        <v>2040.8750288753051</v>
      </c>
      <c r="K41" s="29">
        <f t="shared" si="17"/>
        <v>1919.1557818457686</v>
      </c>
      <c r="L41" s="29">
        <f t="shared" si="17"/>
        <v>1766.603502296482</v>
      </c>
      <c r="M41" s="29">
        <f t="shared" si="17"/>
        <v>2103.9504971864635</v>
      </c>
      <c r="N41" s="29">
        <f t="shared" si="17"/>
        <v>2025.7348518971385</v>
      </c>
      <c r="O41" s="29">
        <f t="shared" si="17"/>
        <v>1988.8276165543234</v>
      </c>
      <c r="P41" s="29">
        <f t="shared" si="17"/>
        <v>1651.5581124435939</v>
      </c>
      <c r="Q41" s="29">
        <f t="shared" si="17"/>
        <v>1363.7479580882257</v>
      </c>
      <c r="R41" s="30">
        <f t="shared" si="17"/>
        <v>1639.2668522997706</v>
      </c>
      <c r="S41" s="30">
        <f t="shared" si="17"/>
        <v>1554.0611232296187</v>
      </c>
      <c r="T41" s="30">
        <f t="shared" si="17"/>
        <v>1292.0484324278768</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Data'!B220</f>
        <v>34.755805324575469</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8">R40</f>
        <v>1639.2668522997706</v>
      </c>
      <c r="E48" s="29">
        <f t="shared" si="18"/>
        <v>1545.0354019055735</v>
      </c>
      <c r="F48" s="29">
        <f t="shared" si="18"/>
        <v>1428.3327325319524</v>
      </c>
      <c r="G48" s="52"/>
      <c r="H48" s="52"/>
      <c r="I48" s="52"/>
      <c r="J48" s="52"/>
      <c r="K48" s="52"/>
      <c r="L48" s="52"/>
      <c r="M48" s="52"/>
      <c r="N48" s="52"/>
      <c r="O48" s="52"/>
      <c r="P48" s="52"/>
      <c r="Q48" s="40"/>
      <c r="R48" s="40"/>
      <c r="S48" s="40"/>
      <c r="T48" s="33"/>
    </row>
    <row r="49" spans="2:20" x14ac:dyDescent="0.3">
      <c r="C49" s="3" t="s">
        <v>112</v>
      </c>
      <c r="D49" s="30">
        <f t="shared" si="18"/>
        <v>1639.2668522997706</v>
      </c>
      <c r="E49" s="29">
        <f t="shared" si="18"/>
        <v>1554.0611232296187</v>
      </c>
      <c r="F49" s="29">
        <f t="shared" si="18"/>
        <v>1292.0484324278768</v>
      </c>
      <c r="G49" s="52"/>
      <c r="H49" s="52"/>
      <c r="I49" s="52"/>
      <c r="J49" s="52"/>
      <c r="K49" s="52"/>
      <c r="L49" s="52"/>
      <c r="M49" s="52"/>
      <c r="N49" s="52"/>
      <c r="O49" s="52"/>
      <c r="P49" s="52"/>
      <c r="Q49" s="40"/>
      <c r="R49" s="40"/>
      <c r="S49" s="40"/>
      <c r="T49" s="33"/>
    </row>
    <row r="50" spans="2:20" x14ac:dyDescent="0.3">
      <c r="C50" s="3" t="s">
        <v>160</v>
      </c>
      <c r="D50" s="30">
        <f>'Input Data'!B148</f>
        <v>325.09868869112779</v>
      </c>
      <c r="E50" s="29">
        <f>'Input Data'!C148</f>
        <v>356.18099394863634</v>
      </c>
      <c r="F50" s="29">
        <f>'Input Data'!D148</f>
        <v>341.75342278526495</v>
      </c>
      <c r="G50" s="52"/>
      <c r="H50" s="52"/>
      <c r="I50" s="52"/>
      <c r="J50" s="52"/>
      <c r="K50" s="52"/>
      <c r="L50" s="52"/>
      <c r="M50" s="52"/>
      <c r="N50" s="52"/>
      <c r="O50" s="52"/>
      <c r="P50" s="52"/>
      <c r="Q50" s="40"/>
      <c r="R50" s="40"/>
      <c r="S50" s="40"/>
      <c r="T50" s="33"/>
    </row>
    <row r="51" spans="2:20" x14ac:dyDescent="0.3">
      <c r="C51" s="3" t="s">
        <v>126</v>
      </c>
      <c r="D51" s="30">
        <f>D48-D$50-$D$45</f>
        <v>1279.4123582840673</v>
      </c>
      <c r="E51" s="29">
        <f t="shared" ref="E51:F52" si="19">E48-E$50-$D$45</f>
        <v>1154.0986026323617</v>
      </c>
      <c r="F51" s="29">
        <f t="shared" si="19"/>
        <v>1051.8235044221119</v>
      </c>
      <c r="G51" s="52"/>
      <c r="H51" s="52"/>
      <c r="I51" s="52"/>
      <c r="J51" s="52"/>
      <c r="K51" s="52"/>
      <c r="L51" s="52"/>
      <c r="M51" s="52"/>
      <c r="N51" s="52"/>
      <c r="O51" s="52"/>
      <c r="P51" s="52"/>
      <c r="Q51" s="40"/>
      <c r="R51" s="40"/>
      <c r="S51" s="40"/>
      <c r="T51" s="33"/>
    </row>
    <row r="52" spans="2:20" x14ac:dyDescent="0.3">
      <c r="C52" s="3" t="s">
        <v>127</v>
      </c>
      <c r="D52" s="30">
        <f>D49-D$50-$D$45</f>
        <v>1279.4123582840673</v>
      </c>
      <c r="E52" s="29">
        <f t="shared" si="19"/>
        <v>1163.1243239564069</v>
      </c>
      <c r="F52" s="29">
        <f>F49-F$50-$D$45</f>
        <v>915.53920431803635</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Data'!B173</f>
        <v>0.91713918678246831</v>
      </c>
      <c r="E57" s="52"/>
      <c r="F57" s="52"/>
      <c r="G57" s="52"/>
      <c r="H57" s="52"/>
      <c r="I57" s="52"/>
      <c r="J57" s="52"/>
      <c r="K57" s="52"/>
      <c r="L57" s="52"/>
      <c r="M57" s="52"/>
      <c r="N57" s="52"/>
      <c r="O57" s="52"/>
      <c r="P57" s="52"/>
      <c r="Q57" s="40"/>
      <c r="R57" s="40"/>
      <c r="S57" s="40"/>
      <c r="T57" s="33"/>
    </row>
    <row r="58" spans="2:20" x14ac:dyDescent="0.3">
      <c r="C58" s="3" t="s">
        <v>129</v>
      </c>
      <c r="D58" s="43">
        <f>'Input Data'!B197</f>
        <v>0.71666911035790593</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1619.9182602386911</v>
      </c>
      <c r="E62" s="52"/>
      <c r="F62" s="52"/>
      <c r="G62" s="52"/>
      <c r="H62" s="52"/>
      <c r="I62" s="52"/>
      <c r="J62" s="52"/>
      <c r="K62" s="52"/>
      <c r="L62" s="52"/>
      <c r="M62" s="52"/>
      <c r="N62" s="52"/>
      <c r="O62" s="52"/>
      <c r="P62" s="52"/>
      <c r="Q62" s="40"/>
      <c r="R62" s="40"/>
      <c r="S62" s="40"/>
      <c r="T62" s="33"/>
    </row>
    <row r="63" spans="2:20" x14ac:dyDescent="0.3">
      <c r="C63" s="3" t="s">
        <v>131</v>
      </c>
      <c r="D63" s="30">
        <f>F52/D$56/D$57/D$58</f>
        <v>1410.0261772092897</v>
      </c>
      <c r="E63" s="52"/>
      <c r="F63" s="52"/>
      <c r="G63" s="52"/>
      <c r="H63" s="52"/>
      <c r="I63" s="52"/>
      <c r="J63" s="52"/>
      <c r="K63" s="52"/>
      <c r="L63" s="52"/>
      <c r="M63" s="52"/>
      <c r="N63" s="52"/>
      <c r="O63" s="52"/>
      <c r="P63" s="52"/>
      <c r="Q63" s="40"/>
      <c r="R63" s="40"/>
      <c r="S63" s="40"/>
      <c r="T63" s="33"/>
    </row>
    <row r="64" spans="2:20" ht="14.5" x14ac:dyDescent="0.35">
      <c r="C64" s="3" t="s">
        <v>31</v>
      </c>
      <c r="D64" s="30">
        <f>D63-D62</f>
        <v>-209.89208302940142</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1619.9182602386911</v>
      </c>
    </row>
    <row r="72" spans="2:20" ht="14.5" x14ac:dyDescent="0.35">
      <c r="B72" s="75" t="s">
        <v>195</v>
      </c>
    </row>
  </sheetData>
  <phoneticPr fontId="15" type="noConversion"/>
  <hyperlinks>
    <hyperlink ref="B72" location="Contents!A1" display="Link to Contents page" xr:uid="{B7C1747C-CF05-466B-8FC3-3A0E9CDF43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2F7AE-BAC2-479C-B2E3-ABC9969A5C61}">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1.7265625" style="23" customWidth="1"/>
    <col min="4" max="5" width="10.81640625" style="23" customWidth="1"/>
    <col min="6" max="15" width="10.81640625" style="23" bestFit="1" customWidth="1"/>
    <col min="16" max="16" width="10.81640625" style="23" customWidth="1"/>
    <col min="17" max="19" width="10.81640625" style="23" bestFit="1" customWidth="1"/>
    <col min="20" max="20" width="9.81640625" style="23"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Data'!B16</f>
        <v>266.3054285888017</v>
      </c>
      <c r="E9" s="28">
        <f>'Input Data'!C16</f>
        <v>280.44822091605204</v>
      </c>
      <c r="F9" s="28">
        <f>'Input Data'!D16</f>
        <v>299.86632027497103</v>
      </c>
      <c r="G9" s="28">
        <f>'Input Data'!E16</f>
        <v>312.38894943528629</v>
      </c>
      <c r="H9" s="28">
        <f>'Input Data'!F16</f>
        <v>305.85895433755314</v>
      </c>
      <c r="I9" s="28">
        <f>'Input Data'!G16</f>
        <v>325.78237243546505</v>
      </c>
      <c r="J9" s="28">
        <f>'Input Data'!H16</f>
        <v>295.13095062785885</v>
      </c>
      <c r="K9" s="28">
        <f>'Input Data'!I16</f>
        <v>267.8933697021817</v>
      </c>
      <c r="L9" s="28">
        <f>'Input Data'!J16</f>
        <v>265.42785907570595</v>
      </c>
      <c r="M9" s="28">
        <f>'Input Data'!K16</f>
        <v>258.70791517599895</v>
      </c>
      <c r="N9" s="28">
        <f>'Input Data'!L16</f>
        <v>259.8873570304936</v>
      </c>
      <c r="O9" s="28">
        <f>'Input Data'!M16</f>
        <v>279.51174897715015</v>
      </c>
      <c r="P9" s="28">
        <f>'Input Data'!N16</f>
        <v>301.2497892906199</v>
      </c>
      <c r="Q9" s="28">
        <f>'Input Data'!O16</f>
        <v>315.95841768772698</v>
      </c>
      <c r="R9" s="30">
        <f>'Input Data'!P16</f>
        <v>322.26978141945972</v>
      </c>
      <c r="S9" s="30">
        <f>'Input Data'!Q16</f>
        <v>328.70634036660124</v>
      </c>
      <c r="T9" s="30">
        <f>'Input Data'!R16</f>
        <v>335.2704203612235</v>
      </c>
      <c r="V9" s="31"/>
    </row>
    <row r="10" spans="1:22" x14ac:dyDescent="0.3">
      <c r="C10" s="24" t="s">
        <v>26</v>
      </c>
      <c r="D10" s="28">
        <f>D9</f>
        <v>266.3054285888017</v>
      </c>
      <c r="E10" s="28">
        <f t="shared" ref="E10:Q10" si="0">E9</f>
        <v>280.44822091605204</v>
      </c>
      <c r="F10" s="28">
        <f t="shared" si="0"/>
        <v>299.86632027497103</v>
      </c>
      <c r="G10" s="28">
        <f t="shared" si="0"/>
        <v>312.38894943528629</v>
      </c>
      <c r="H10" s="28">
        <f t="shared" si="0"/>
        <v>305.85895433755314</v>
      </c>
      <c r="I10" s="28">
        <f t="shared" si="0"/>
        <v>325.78237243546505</v>
      </c>
      <c r="J10" s="28">
        <f t="shared" si="0"/>
        <v>295.13095062785885</v>
      </c>
      <c r="K10" s="28">
        <f t="shared" si="0"/>
        <v>267.8933697021817</v>
      </c>
      <c r="L10" s="28">
        <f t="shared" si="0"/>
        <v>265.42785907570595</v>
      </c>
      <c r="M10" s="28">
        <f t="shared" si="0"/>
        <v>258.70791517599895</v>
      </c>
      <c r="N10" s="28">
        <f t="shared" si="0"/>
        <v>259.8873570304936</v>
      </c>
      <c r="O10" s="28">
        <f t="shared" si="0"/>
        <v>279.51174897715015</v>
      </c>
      <c r="P10" s="28">
        <f t="shared" si="0"/>
        <v>301.2497892906199</v>
      </c>
      <c r="Q10" s="28">
        <f t="shared" si="0"/>
        <v>315.95841768772698</v>
      </c>
      <c r="R10" s="30">
        <f>'Input Data'!B276</f>
        <v>325.10745525200548</v>
      </c>
      <c r="S10" s="30">
        <f>'Input Data'!C276</f>
        <v>329.38642340576092</v>
      </c>
      <c r="T10" s="30"/>
      <c r="V10" s="31"/>
    </row>
    <row r="11" spans="1:22" x14ac:dyDescent="0.3">
      <c r="C11" s="3" t="s">
        <v>28</v>
      </c>
      <c r="D11" s="28"/>
      <c r="E11" s="29"/>
      <c r="F11" s="29"/>
      <c r="G11" s="29"/>
      <c r="H11" s="29"/>
      <c r="I11" s="29"/>
      <c r="J11" s="29"/>
      <c r="K11" s="29"/>
      <c r="L11" s="29"/>
      <c r="M11" s="29"/>
      <c r="N11" s="29"/>
      <c r="O11" s="29"/>
      <c r="P11" s="29"/>
      <c r="Q11" s="29"/>
      <c r="R11" s="30">
        <f>R10-R9</f>
        <v>2.8376738325457609</v>
      </c>
      <c r="S11" s="30">
        <f>S10-S9</f>
        <v>0.68008303915968327</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22.372512047698578</v>
      </c>
      <c r="F17" s="29">
        <f t="shared" ref="F17:T17" si="2">F21+F24</f>
        <v>32.313403539359093</v>
      </c>
      <c r="G17" s="29">
        <f t="shared" si="2"/>
        <v>43.596544961704851</v>
      </c>
      <c r="H17" s="29">
        <f t="shared" si="2"/>
        <v>39.979573216917139</v>
      </c>
      <c r="I17" s="29">
        <f t="shared" si="2"/>
        <v>35.996875368411622</v>
      </c>
      <c r="J17" s="29">
        <f t="shared" si="2"/>
        <v>40.058739196981541</v>
      </c>
      <c r="K17" s="29">
        <f t="shared" si="2"/>
        <v>36.464777267742299</v>
      </c>
      <c r="L17" s="29">
        <f t="shared" si="2"/>
        <v>31.995279052819924</v>
      </c>
      <c r="M17" s="29">
        <f t="shared" si="2"/>
        <v>28.851179679401795</v>
      </c>
      <c r="N17" s="29">
        <f t="shared" si="2"/>
        <v>17.380695045303238</v>
      </c>
      <c r="O17" s="29">
        <f t="shared" si="2"/>
        <v>25.502825200223427</v>
      </c>
      <c r="P17" s="29">
        <f t="shared" si="2"/>
        <v>24.156444585590823</v>
      </c>
      <c r="Q17" s="29">
        <f t="shared" si="2"/>
        <v>27.661211698505291</v>
      </c>
      <c r="R17" s="30">
        <f t="shared" si="2"/>
        <v>28.265965104324913</v>
      </c>
      <c r="S17" s="30">
        <f t="shared" si="2"/>
        <v>28.053761474621886</v>
      </c>
      <c r="T17" s="30">
        <f t="shared" si="2"/>
        <v>28.231393209704603</v>
      </c>
    </row>
    <row r="18" spans="2:21" x14ac:dyDescent="0.3">
      <c r="C18" s="3" t="s">
        <v>110</v>
      </c>
      <c r="D18" s="36"/>
      <c r="E18" s="29">
        <f>E22+E25</f>
        <v>22.372512047698578</v>
      </c>
      <c r="F18" s="29">
        <f t="shared" ref="F18:T18" si="3">F22+F25</f>
        <v>32.313403539359093</v>
      </c>
      <c r="G18" s="29">
        <f t="shared" si="3"/>
        <v>43.596544961704851</v>
      </c>
      <c r="H18" s="29">
        <f t="shared" si="3"/>
        <v>39.979573216917139</v>
      </c>
      <c r="I18" s="29">
        <f t="shared" si="3"/>
        <v>35.996875368411622</v>
      </c>
      <c r="J18" s="29">
        <f t="shared" si="3"/>
        <v>40.058739196981541</v>
      </c>
      <c r="K18" s="29">
        <f t="shared" si="3"/>
        <v>36.464777267742299</v>
      </c>
      <c r="L18" s="29">
        <f t="shared" si="3"/>
        <v>31.995279052819924</v>
      </c>
      <c r="M18" s="29">
        <f t="shared" si="3"/>
        <v>28.851179679401795</v>
      </c>
      <c r="N18" s="29">
        <f t="shared" si="3"/>
        <v>17.380695045303238</v>
      </c>
      <c r="O18" s="29">
        <f t="shared" si="3"/>
        <v>25.502825200223427</v>
      </c>
      <c r="P18" s="29">
        <f t="shared" si="3"/>
        <v>24.156444585590823</v>
      </c>
      <c r="Q18" s="29">
        <f t="shared" si="3"/>
        <v>27.661211698505291</v>
      </c>
      <c r="R18" s="30">
        <f t="shared" si="3"/>
        <v>28.265965104324913</v>
      </c>
      <c r="S18" s="30">
        <f t="shared" si="3"/>
        <v>28.300782540296673</v>
      </c>
      <c r="T18" s="30">
        <f t="shared" si="3"/>
        <v>28.289803070835834</v>
      </c>
    </row>
    <row r="19" spans="2:21" x14ac:dyDescent="0.3">
      <c r="C19" s="3" t="s">
        <v>149</v>
      </c>
      <c r="D19" s="37"/>
      <c r="E19" s="38"/>
      <c r="F19" s="38"/>
      <c r="G19" s="38"/>
      <c r="H19" s="38"/>
      <c r="I19" s="38"/>
      <c r="J19" s="38"/>
      <c r="K19" s="38"/>
      <c r="L19" s="38"/>
      <c r="M19" s="38"/>
      <c r="N19" s="38"/>
      <c r="O19" s="38"/>
      <c r="P19" s="38"/>
      <c r="Q19" s="38"/>
      <c r="R19" s="30">
        <f t="shared" ref="R19" si="4">R18-R17</f>
        <v>0</v>
      </c>
      <c r="S19" s="30">
        <f t="shared" ref="S19:T19" si="5">S18-S17</f>
        <v>0.24702106567478666</v>
      </c>
      <c r="T19" s="30">
        <f t="shared" si="5"/>
        <v>5.8409861131231366E-2</v>
      </c>
    </row>
    <row r="20" spans="2:21" x14ac:dyDescent="0.3">
      <c r="C20" s="24" t="s">
        <v>24</v>
      </c>
      <c r="D20" s="25"/>
      <c r="E20" s="44">
        <f>'Input Data'!B42</f>
        <v>3.3470799244353304E-2</v>
      </c>
      <c r="F20" s="44">
        <f>'Input Data'!C42</f>
        <v>5.2309355096032545E-2</v>
      </c>
      <c r="G20" s="44">
        <f>'Input Data'!D42</f>
        <v>8.5073349657773717E-2</v>
      </c>
      <c r="H20" s="44">
        <f>'Input Data'!E42</f>
        <v>8.3795590111160015E-2</v>
      </c>
      <c r="I20" s="44">
        <f>'Input Data'!F42</f>
        <v>6.494851058659884E-2</v>
      </c>
      <c r="J20" s="44">
        <f>'Input Data'!G42</f>
        <v>9.7106343438495404E-2</v>
      </c>
      <c r="K20" s="44">
        <f>'Input Data'!H42</f>
        <v>7.4784574710807863E-2</v>
      </c>
      <c r="L20" s="44">
        <f>'Input Data'!I42</f>
        <v>8.5981768244082324E-2</v>
      </c>
      <c r="M20" s="44">
        <f>'Input Data'!J42</f>
        <v>8.5405303830327128E-2</v>
      </c>
      <c r="N20" s="44">
        <f>'Input Data'!K42</f>
        <v>6.1254662307423727E-2</v>
      </c>
      <c r="O20" s="44">
        <f>'Input Data'!L42</f>
        <v>7.3286069405781001E-2</v>
      </c>
      <c r="P20" s="44">
        <f>'Input Data'!M42</f>
        <v>6.5829084091316797E-2</v>
      </c>
      <c r="Q20" s="44">
        <f>'Input Data'!N42</f>
        <v>7.2568529758392245E-2</v>
      </c>
      <c r="R20" s="45">
        <f>'Input Data'!O42</f>
        <v>7.1814039886496331E-2</v>
      </c>
      <c r="S20" s="45">
        <f>'Input Data'!P42</f>
        <v>6.9586663467902418E-2</v>
      </c>
      <c r="T20" s="45">
        <f>'Input Data'!Q42</f>
        <v>6.8422480702133734E-2</v>
      </c>
    </row>
    <row r="21" spans="2:21" x14ac:dyDescent="0.3">
      <c r="C21" s="3" t="s">
        <v>150</v>
      </c>
      <c r="D21" s="36"/>
      <c r="E21" s="29">
        <f>E$20*D9</f>
        <v>8.9134555379772475</v>
      </c>
      <c r="F21" s="29">
        <f t="shared" ref="F21:T21" si="6">F$20*E9</f>
        <v>14.670065573948348</v>
      </c>
      <c r="G21" s="29">
        <f t="shared" si="6"/>
        <v>25.510632315342569</v>
      </c>
      <c r="H21" s="29">
        <f t="shared" si="6"/>
        <v>26.176816362135142</v>
      </c>
      <c r="I21" s="29">
        <f t="shared" si="6"/>
        <v>19.865083533798622</v>
      </c>
      <c r="J21" s="29">
        <f t="shared" si="6"/>
        <v>31.635534943926089</v>
      </c>
      <c r="K21" s="29">
        <f t="shared" si="6"/>
        <v>22.071242626700858</v>
      </c>
      <c r="L21" s="29">
        <f t="shared" si="6"/>
        <v>23.033945627859254</v>
      </c>
      <c r="M21" s="29">
        <f t="shared" si="6"/>
        <v>22.66894694939392</v>
      </c>
      <c r="N21" s="29">
        <f t="shared" si="6"/>
        <v>15.847065980363437</v>
      </c>
      <c r="O21" s="29">
        <f t="shared" si="6"/>
        <v>19.046122885021742</v>
      </c>
      <c r="P21" s="29">
        <f t="shared" si="6"/>
        <v>18.400002427927848</v>
      </c>
      <c r="Q21" s="29">
        <f t="shared" si="6"/>
        <v>21.861254298845743</v>
      </c>
      <c r="R21" s="30">
        <f t="shared" si="6"/>
        <v>22.690250410300692</v>
      </c>
      <c r="S21" s="30">
        <f t="shared" si="6"/>
        <v>22.425678825510413</v>
      </c>
      <c r="T21" s="30">
        <f t="shared" si="6"/>
        <v>22.490903230402775</v>
      </c>
    </row>
    <row r="22" spans="2:21" x14ac:dyDescent="0.3">
      <c r="C22" s="3" t="s">
        <v>151</v>
      </c>
      <c r="D22" s="36"/>
      <c r="E22" s="29">
        <f>E$20*D10</f>
        <v>8.9134555379772475</v>
      </c>
      <c r="F22" s="29">
        <f t="shared" ref="F22:T22" si="7">F$20*E10</f>
        <v>14.670065573948348</v>
      </c>
      <c r="G22" s="29">
        <f t="shared" si="7"/>
        <v>25.510632315342569</v>
      </c>
      <c r="H22" s="29">
        <f t="shared" si="7"/>
        <v>26.176816362135142</v>
      </c>
      <c r="I22" s="29">
        <f t="shared" si="7"/>
        <v>19.865083533798622</v>
      </c>
      <c r="J22" s="29">
        <f t="shared" si="7"/>
        <v>31.635534943926089</v>
      </c>
      <c r="K22" s="29">
        <f t="shared" si="7"/>
        <v>22.071242626700858</v>
      </c>
      <c r="L22" s="29">
        <f t="shared" si="7"/>
        <v>23.033945627859254</v>
      </c>
      <c r="M22" s="29">
        <f t="shared" si="7"/>
        <v>22.66894694939392</v>
      </c>
      <c r="N22" s="29">
        <f t="shared" si="7"/>
        <v>15.847065980363437</v>
      </c>
      <c r="O22" s="29">
        <f t="shared" si="7"/>
        <v>19.046122885021742</v>
      </c>
      <c r="P22" s="29">
        <f t="shared" si="7"/>
        <v>18.400002427927848</v>
      </c>
      <c r="Q22" s="29">
        <f t="shared" si="7"/>
        <v>21.861254298845743</v>
      </c>
      <c r="R22" s="30">
        <f t="shared" si="7"/>
        <v>22.690250410300692</v>
      </c>
      <c r="S22" s="30">
        <f t="shared" si="7"/>
        <v>22.623143079527448</v>
      </c>
      <c r="T22" s="30">
        <f t="shared" si="7"/>
        <v>22.537436199025528</v>
      </c>
      <c r="U22" s="39"/>
    </row>
    <row r="23" spans="2:21" x14ac:dyDescent="0.3">
      <c r="C23" s="24" t="s">
        <v>29</v>
      </c>
      <c r="D23" s="25"/>
      <c r="E23" s="44">
        <f>'Input Data'!B67</f>
        <v>5.0539925457183464E-2</v>
      </c>
      <c r="F23" s="44">
        <f>'Input Data'!C67</f>
        <v>6.2911213727014567E-2</v>
      </c>
      <c r="G23" s="44">
        <f>'Input Data'!D67</f>
        <v>6.0313251017246217E-2</v>
      </c>
      <c r="H23" s="44">
        <f>'Input Data'!E67</f>
        <v>4.4184523427392694E-2</v>
      </c>
      <c r="I23" s="44">
        <f>'Input Data'!F67</f>
        <v>5.2742584795505365E-2</v>
      </c>
      <c r="J23" s="44">
        <f>'Input Data'!G67</f>
        <v>2.5855310065077339E-2</v>
      </c>
      <c r="K23" s="44">
        <f>'Input Data'!H67</f>
        <v>4.8769993829589103E-2</v>
      </c>
      <c r="L23" s="44">
        <f>'Input Data'!I67</f>
        <v>3.3451120626550125E-2</v>
      </c>
      <c r="M23" s="44">
        <f>'Input Data'!J67</f>
        <v>2.3291574409469072E-2</v>
      </c>
      <c r="N23" s="44">
        <f>'Input Data'!K67</f>
        <v>5.9280330247973821E-3</v>
      </c>
      <c r="O23" s="44">
        <f>'Input Data'!L67</f>
        <v>2.4844234013446424E-2</v>
      </c>
      <c r="P23" s="44">
        <f>'Input Data'!M67</f>
        <v>2.0594633959853899E-2</v>
      </c>
      <c r="Q23" s="44">
        <f>'Input Data'!N67</f>
        <v>1.9252984087780551E-2</v>
      </c>
      <c r="R23" s="45">
        <f>'Input Data'!O67</f>
        <v>1.764698891337942E-2</v>
      </c>
      <c r="S23" s="45">
        <f>'Input Data'!P67</f>
        <v>1.746388576776324E-2</v>
      </c>
      <c r="T23" s="45">
        <f>'Input Data'!Q67</f>
        <v>1.746388576776324E-2</v>
      </c>
    </row>
    <row r="24" spans="2:21" x14ac:dyDescent="0.3">
      <c r="C24" s="3" t="s">
        <v>152</v>
      </c>
      <c r="D24" s="36"/>
      <c r="E24" s="29">
        <f>E$23*D9</f>
        <v>13.459056509721332</v>
      </c>
      <c r="F24" s="29">
        <f t="shared" ref="F24:T24" si="8">F$23*E9</f>
        <v>17.643337965410748</v>
      </c>
      <c r="G24" s="29">
        <f t="shared" si="8"/>
        <v>18.085912646362278</v>
      </c>
      <c r="H24" s="29">
        <f t="shared" si="8"/>
        <v>13.802756854781999</v>
      </c>
      <c r="I24" s="29">
        <f t="shared" si="8"/>
        <v>16.131791834613001</v>
      </c>
      <c r="J24" s="29">
        <f t="shared" si="8"/>
        <v>8.4232042530554541</v>
      </c>
      <c r="K24" s="29">
        <f t="shared" si="8"/>
        <v>14.393534641041443</v>
      </c>
      <c r="L24" s="29">
        <f t="shared" si="8"/>
        <v>8.9613334249606691</v>
      </c>
      <c r="M24" s="29">
        <f t="shared" si="8"/>
        <v>6.1822327300078763</v>
      </c>
      <c r="N24" s="29">
        <f t="shared" si="8"/>
        <v>1.5336290649398017</v>
      </c>
      <c r="O24" s="29">
        <f t="shared" si="8"/>
        <v>6.4567023152016843</v>
      </c>
      <c r="P24" s="29">
        <f t="shared" si="8"/>
        <v>5.756442157662975</v>
      </c>
      <c r="Q24" s="29">
        <f t="shared" si="8"/>
        <v>5.799957399659549</v>
      </c>
      <c r="R24" s="30">
        <f t="shared" si="8"/>
        <v>5.5757146940242217</v>
      </c>
      <c r="S24" s="30">
        <f t="shared" si="8"/>
        <v>5.628082649111473</v>
      </c>
      <c r="T24" s="30">
        <f t="shared" si="8"/>
        <v>5.7404899793018265</v>
      </c>
    </row>
    <row r="25" spans="2:21" x14ac:dyDescent="0.3">
      <c r="C25" s="3" t="s">
        <v>153</v>
      </c>
      <c r="D25" s="36"/>
      <c r="E25" s="29">
        <f>E$23*D10</f>
        <v>13.459056509721332</v>
      </c>
      <c r="F25" s="29">
        <f t="shared" ref="F25:T25" si="9">F$23*E10</f>
        <v>17.643337965410748</v>
      </c>
      <c r="G25" s="29">
        <f t="shared" si="9"/>
        <v>18.085912646362278</v>
      </c>
      <c r="H25" s="29">
        <f t="shared" si="9"/>
        <v>13.802756854781999</v>
      </c>
      <c r="I25" s="29">
        <f t="shared" si="9"/>
        <v>16.131791834613001</v>
      </c>
      <c r="J25" s="29">
        <f t="shared" si="9"/>
        <v>8.4232042530554541</v>
      </c>
      <c r="K25" s="29">
        <f t="shared" si="9"/>
        <v>14.393534641041443</v>
      </c>
      <c r="L25" s="29">
        <f t="shared" si="9"/>
        <v>8.9613334249606691</v>
      </c>
      <c r="M25" s="29">
        <f t="shared" si="9"/>
        <v>6.1822327300078763</v>
      </c>
      <c r="N25" s="29">
        <f t="shared" si="9"/>
        <v>1.5336290649398017</v>
      </c>
      <c r="O25" s="29">
        <f t="shared" si="9"/>
        <v>6.4567023152016843</v>
      </c>
      <c r="P25" s="29">
        <f t="shared" si="9"/>
        <v>5.756442157662975</v>
      </c>
      <c r="Q25" s="29">
        <f t="shared" si="9"/>
        <v>5.799957399659549</v>
      </c>
      <c r="R25" s="30">
        <f t="shared" si="9"/>
        <v>5.5757146940242217</v>
      </c>
      <c r="S25" s="30">
        <f t="shared" si="9"/>
        <v>5.6776394607692229</v>
      </c>
      <c r="T25" s="30">
        <f t="shared" si="9"/>
        <v>5.7523668718103051</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10">E16</f>
        <v>2011/12</v>
      </c>
      <c r="F29" s="27" t="str">
        <f t="shared" si="10"/>
        <v>2012/13</v>
      </c>
      <c r="G29" s="27" t="str">
        <f t="shared" si="10"/>
        <v>2013/14</v>
      </c>
      <c r="H29" s="27" t="str">
        <f t="shared" si="10"/>
        <v>2014/15</v>
      </c>
      <c r="I29" s="27" t="str">
        <f t="shared" si="10"/>
        <v>2015/16</v>
      </c>
      <c r="J29" s="27" t="str">
        <f t="shared" si="10"/>
        <v>2016/17</v>
      </c>
      <c r="K29" s="27" t="str">
        <f t="shared" si="10"/>
        <v>2017/18</v>
      </c>
      <c r="L29" s="27" t="str">
        <f t="shared" si="10"/>
        <v>2018/19</v>
      </c>
      <c r="M29" s="27" t="str">
        <f t="shared" si="10"/>
        <v>2019/20</v>
      </c>
      <c r="N29" s="27" t="str">
        <f t="shared" si="10"/>
        <v>2020/21</v>
      </c>
      <c r="O29" s="27" t="str">
        <f t="shared" si="10"/>
        <v>2021/22</v>
      </c>
      <c r="P29" s="27" t="str">
        <f t="shared" si="10"/>
        <v>2022/23</v>
      </c>
      <c r="Q29" s="27" t="str">
        <f t="shared" si="10"/>
        <v>2023/24</v>
      </c>
      <c r="R29" s="27" t="str">
        <f t="shared" si="10"/>
        <v>2024/25</v>
      </c>
      <c r="S29" s="27" t="str">
        <f t="shared" si="10"/>
        <v>2025/26</v>
      </c>
      <c r="T29" s="27" t="str">
        <f t="shared" si="10"/>
        <v>2026/27</v>
      </c>
    </row>
    <row r="30" spans="2:21" x14ac:dyDescent="0.3">
      <c r="C30" s="3" t="s">
        <v>107</v>
      </c>
      <c r="D30" s="51"/>
      <c r="E30" s="29">
        <f>'Input Data'!B300</f>
        <v>26.097187171340181</v>
      </c>
      <c r="F30" s="29">
        <f>'Input Data'!C300</f>
        <v>30.561386808337829</v>
      </c>
      <c r="G30" s="29">
        <f>'Input Data'!D300</f>
        <v>36.401726136040907</v>
      </c>
      <c r="H30" s="29">
        <f>'Input Data'!E300</f>
        <v>29.372493655069462</v>
      </c>
      <c r="I30" s="29">
        <f>'Input Data'!F300</f>
        <v>38.391806924428465</v>
      </c>
      <c r="J30" s="29">
        <f>'Input Data'!G300</f>
        <v>28.045497703859152</v>
      </c>
      <c r="K30" s="29">
        <f>'Input Data'!H300</f>
        <v>28.62623687772286</v>
      </c>
      <c r="L30" s="29">
        <f>'Input Data'!I300</f>
        <v>26.775147997669009</v>
      </c>
      <c r="M30" s="29">
        <f>'Input Data'!J300</f>
        <v>26.292052329867246</v>
      </c>
      <c r="N30" s="29">
        <f>'Input Data'!K300</f>
        <v>28.801104780249627</v>
      </c>
      <c r="O30" s="29">
        <f>'Input Data'!L300</f>
        <v>30.93019114618577</v>
      </c>
      <c r="P30" s="29">
        <f>'Input Data'!M300</f>
        <v>22.378832075077412</v>
      </c>
      <c r="Q30" s="29">
        <f>'Input Data'!N300</f>
        <v>35.766444391322281</v>
      </c>
      <c r="R30" s="30">
        <f t="shared" ref="R30" si="11">R9*($D$6+1)-Q9+R17</f>
        <v>36.218607185805489</v>
      </c>
      <c r="S30" s="30">
        <f>S9*($D$6+1)-R9+S17</f>
        <v>36.164379334430599</v>
      </c>
      <c r="T30" s="30">
        <f>T9*($D$6+1)-S9+T17</f>
        <v>36.502962128128615</v>
      </c>
    </row>
    <row r="31" spans="2:21" x14ac:dyDescent="0.3">
      <c r="C31" s="3" t="s">
        <v>111</v>
      </c>
      <c r="D31" s="51"/>
      <c r="E31" s="29">
        <f>E30</f>
        <v>26.097187171340181</v>
      </c>
      <c r="F31" s="29">
        <f t="shared" ref="F31:Q31" si="12">F30</f>
        <v>30.561386808337829</v>
      </c>
      <c r="G31" s="29">
        <f t="shared" si="12"/>
        <v>36.401726136040907</v>
      </c>
      <c r="H31" s="29">
        <f t="shared" si="12"/>
        <v>29.372493655069462</v>
      </c>
      <c r="I31" s="29">
        <f t="shared" si="12"/>
        <v>38.391806924428465</v>
      </c>
      <c r="J31" s="29">
        <f t="shared" si="12"/>
        <v>28.045497703859152</v>
      </c>
      <c r="K31" s="29">
        <f t="shared" si="12"/>
        <v>28.62623687772286</v>
      </c>
      <c r="L31" s="29">
        <f t="shared" si="12"/>
        <v>26.775147997669009</v>
      </c>
      <c r="M31" s="29">
        <f t="shared" si="12"/>
        <v>26.292052329867246</v>
      </c>
      <c r="N31" s="29">
        <f t="shared" si="12"/>
        <v>28.801104780249627</v>
      </c>
      <c r="O31" s="29">
        <f t="shared" si="12"/>
        <v>30.93019114618577</v>
      </c>
      <c r="P31" s="29">
        <f t="shared" si="12"/>
        <v>22.378832075077412</v>
      </c>
      <c r="Q31" s="29">
        <f t="shared" si="12"/>
        <v>35.766444391322281</v>
      </c>
      <c r="R31" s="30">
        <f t="shared" ref="R31:S31" si="13">R9*($D$6+1)-Q10+R18</f>
        <v>36.218607185805489</v>
      </c>
      <c r="S31" s="30">
        <f t="shared" si="13"/>
        <v>33.573726567559625</v>
      </c>
      <c r="T31" s="30">
        <f>T9*($D$6+1)-S10+T18</f>
        <v>35.881288950100156</v>
      </c>
      <c r="U31" s="33"/>
    </row>
    <row r="33" spans="2:21" x14ac:dyDescent="0.3">
      <c r="B33" s="22" t="s">
        <v>154</v>
      </c>
    </row>
    <row r="35" spans="2:21" x14ac:dyDescent="0.3">
      <c r="C35" s="36"/>
      <c r="D35" s="28" t="str">
        <f>D29</f>
        <v>2010/11</v>
      </c>
      <c r="E35" s="28" t="str">
        <f t="shared" ref="E35:T35" si="14">E29</f>
        <v>2011/12</v>
      </c>
      <c r="F35" s="28" t="str">
        <f t="shared" si="14"/>
        <v>2012/13</v>
      </c>
      <c r="G35" s="28" t="str">
        <f t="shared" si="14"/>
        <v>2013/14</v>
      </c>
      <c r="H35" s="28" t="str">
        <f t="shared" si="14"/>
        <v>2014/15</v>
      </c>
      <c r="I35" s="28" t="str">
        <f t="shared" si="14"/>
        <v>2015/16</v>
      </c>
      <c r="J35" s="28" t="str">
        <f t="shared" si="14"/>
        <v>2016/17</v>
      </c>
      <c r="K35" s="28" t="str">
        <f t="shared" si="14"/>
        <v>2017/18</v>
      </c>
      <c r="L35" s="28" t="str">
        <f t="shared" si="14"/>
        <v>2018/19</v>
      </c>
      <c r="M35" s="28" t="str">
        <f t="shared" si="14"/>
        <v>2019/20</v>
      </c>
      <c r="N35" s="28" t="str">
        <f t="shared" si="14"/>
        <v>2020/21</v>
      </c>
      <c r="O35" s="28" t="str">
        <f t="shared" si="14"/>
        <v>2021/22</v>
      </c>
      <c r="P35" s="28" t="str">
        <f t="shared" si="14"/>
        <v>2022/23</v>
      </c>
      <c r="Q35" s="28" t="str">
        <f t="shared" si="14"/>
        <v>2023/24</v>
      </c>
      <c r="R35" s="28" t="str">
        <f t="shared" si="14"/>
        <v>2024/25</v>
      </c>
      <c r="S35" s="28" t="str">
        <f t="shared" si="14"/>
        <v>2025/26</v>
      </c>
      <c r="T35" s="28" t="str">
        <f t="shared" si="14"/>
        <v>2026/27</v>
      </c>
    </row>
    <row r="36" spans="2:21" x14ac:dyDescent="0.3">
      <c r="C36" s="3" t="s">
        <v>107</v>
      </c>
      <c r="D36" s="37"/>
      <c r="E36" s="29">
        <f t="shared" ref="E36:T36" si="15">E30</f>
        <v>26.097187171340181</v>
      </c>
      <c r="F36" s="29">
        <f t="shared" si="15"/>
        <v>30.561386808337829</v>
      </c>
      <c r="G36" s="29">
        <f t="shared" si="15"/>
        <v>36.401726136040907</v>
      </c>
      <c r="H36" s="29">
        <f t="shared" si="15"/>
        <v>29.372493655069462</v>
      </c>
      <c r="I36" s="29">
        <f t="shared" si="15"/>
        <v>38.391806924428465</v>
      </c>
      <c r="J36" s="29">
        <f t="shared" si="15"/>
        <v>28.045497703859152</v>
      </c>
      <c r="K36" s="29">
        <f t="shared" si="15"/>
        <v>28.62623687772286</v>
      </c>
      <c r="L36" s="29">
        <f t="shared" si="15"/>
        <v>26.775147997669009</v>
      </c>
      <c r="M36" s="29">
        <f t="shared" si="15"/>
        <v>26.292052329867246</v>
      </c>
      <c r="N36" s="29">
        <f t="shared" si="15"/>
        <v>28.801104780249627</v>
      </c>
      <c r="O36" s="29">
        <f t="shared" si="15"/>
        <v>30.93019114618577</v>
      </c>
      <c r="P36" s="29">
        <f t="shared" si="15"/>
        <v>22.378832075077412</v>
      </c>
      <c r="Q36" s="29">
        <f t="shared" si="15"/>
        <v>35.766444391322281</v>
      </c>
      <c r="R36" s="30">
        <f t="shared" si="15"/>
        <v>36.218607185805489</v>
      </c>
      <c r="S36" s="30">
        <f t="shared" si="15"/>
        <v>36.164379334430599</v>
      </c>
      <c r="T36" s="30">
        <f t="shared" si="15"/>
        <v>36.502962128128615</v>
      </c>
      <c r="U36" s="33"/>
    </row>
    <row r="37" spans="2:21" x14ac:dyDescent="0.3">
      <c r="C37" s="3" t="s">
        <v>111</v>
      </c>
      <c r="D37" s="37"/>
      <c r="E37" s="29">
        <f>E31</f>
        <v>26.097187171340181</v>
      </c>
      <c r="F37" s="29">
        <f t="shared" ref="F37:T37" si="16">F31</f>
        <v>30.561386808337829</v>
      </c>
      <c r="G37" s="29">
        <f t="shared" si="16"/>
        <v>36.401726136040907</v>
      </c>
      <c r="H37" s="29">
        <f t="shared" si="16"/>
        <v>29.372493655069462</v>
      </c>
      <c r="I37" s="29">
        <f t="shared" si="16"/>
        <v>38.391806924428465</v>
      </c>
      <c r="J37" s="29">
        <f t="shared" si="16"/>
        <v>28.045497703859152</v>
      </c>
      <c r="K37" s="29">
        <f t="shared" si="16"/>
        <v>28.62623687772286</v>
      </c>
      <c r="L37" s="29">
        <f t="shared" si="16"/>
        <v>26.775147997669009</v>
      </c>
      <c r="M37" s="29">
        <f t="shared" si="16"/>
        <v>26.292052329867246</v>
      </c>
      <c r="N37" s="29">
        <f t="shared" si="16"/>
        <v>28.801104780249627</v>
      </c>
      <c r="O37" s="29">
        <f t="shared" si="16"/>
        <v>30.93019114618577</v>
      </c>
      <c r="P37" s="29">
        <f t="shared" si="16"/>
        <v>22.378832075077412</v>
      </c>
      <c r="Q37" s="29">
        <f t="shared" si="16"/>
        <v>35.766444391322281</v>
      </c>
      <c r="R37" s="30">
        <f t="shared" si="16"/>
        <v>36.218607185805489</v>
      </c>
      <c r="S37" s="30">
        <f t="shared" si="16"/>
        <v>33.573726567559625</v>
      </c>
      <c r="T37" s="30">
        <f t="shared" si="16"/>
        <v>35.881288950100156</v>
      </c>
      <c r="U37" s="33"/>
    </row>
    <row r="38" spans="2:21" x14ac:dyDescent="0.3">
      <c r="C38" s="3" t="s">
        <v>25</v>
      </c>
      <c r="D38" s="36"/>
      <c r="E38" s="29">
        <f>'Input Data'!B98</f>
        <v>5.432631267897972</v>
      </c>
      <c r="F38" s="29">
        <f>'Input Data'!C98</f>
        <v>6.6559812450561511</v>
      </c>
      <c r="G38" s="29">
        <f>'Input Data'!D98</f>
        <v>9.3509433702387206</v>
      </c>
      <c r="H38" s="29">
        <f>'Input Data'!E98</f>
        <v>8.1101853358294491</v>
      </c>
      <c r="I38" s="29">
        <f>'Input Data'!F98</f>
        <v>6.3681263219326105</v>
      </c>
      <c r="J38" s="29">
        <f>'Input Data'!G98</f>
        <v>2.8508762777295242</v>
      </c>
      <c r="K38" s="29">
        <f>'Input Data'!H98</f>
        <v>1.7306710587321656</v>
      </c>
      <c r="L38" s="29">
        <f>'Input Data'!I98</f>
        <v>2.7858299920836727</v>
      </c>
      <c r="M38" s="29">
        <f>'Input Data'!J98</f>
        <v>6.0516229573673801</v>
      </c>
      <c r="N38" s="29">
        <f>'Input Data'!K98</f>
        <v>3.3119009470025098</v>
      </c>
      <c r="O38" s="29">
        <f>'Input Data'!L98</f>
        <v>3.4720169434984061</v>
      </c>
      <c r="P38" s="29">
        <f>'Input Data'!M98</f>
        <v>4.6614242285742815</v>
      </c>
      <c r="Q38" s="29">
        <f>'Input Data'!N98</f>
        <v>5.0950070249027686</v>
      </c>
      <c r="R38" s="30">
        <f>'Input Data'!O98</f>
        <v>3.7449186787363384</v>
      </c>
      <c r="S38" s="30">
        <f>'Input Data'!P98</f>
        <v>3.7449186787363384</v>
      </c>
      <c r="T38" s="30">
        <f>'Input Data'!Q98</f>
        <v>3.7449186787363384</v>
      </c>
      <c r="U38" s="33"/>
    </row>
    <row r="39" spans="2:21" x14ac:dyDescent="0.3">
      <c r="C39" s="3" t="s">
        <v>30</v>
      </c>
      <c r="D39" s="36"/>
      <c r="E39" s="29">
        <f>'Input Data'!B124</f>
        <v>6.8731774215158916</v>
      </c>
      <c r="F39" s="29">
        <f>'Input Data'!C124</f>
        <v>9.731639856416983</v>
      </c>
      <c r="G39" s="29">
        <f>'Input Data'!D124</f>
        <v>14.102941496455129</v>
      </c>
      <c r="H39" s="29">
        <f>'Input Data'!E124</f>
        <v>6.6869331879778953</v>
      </c>
      <c r="I39" s="29">
        <f>'Input Data'!F124</f>
        <v>8.2606928405171676</v>
      </c>
      <c r="J39" s="29">
        <f>'Input Data'!G124</f>
        <v>8.3551713256283069</v>
      </c>
      <c r="K39" s="29">
        <f>'Input Data'!H124</f>
        <v>14.694835482145095</v>
      </c>
      <c r="L39" s="29">
        <f>'Input Data'!I124</f>
        <v>8.913166307812519</v>
      </c>
      <c r="M39" s="29">
        <f>'Input Data'!J124</f>
        <v>5.4115514584983782</v>
      </c>
      <c r="N39" s="29">
        <f>'Input Data'!K124</f>
        <v>14.238850128894843</v>
      </c>
      <c r="O39" s="29">
        <f>'Input Data'!L124</f>
        <v>12.11927338478263</v>
      </c>
      <c r="P39" s="29">
        <f>'Input Data'!M124</f>
        <v>5.2352187921977373</v>
      </c>
      <c r="Q39" s="29">
        <f>'Input Data'!N124</f>
        <v>11.953957343536342</v>
      </c>
      <c r="R39" s="30">
        <f>'Input Data'!O124</f>
        <v>9.3934553285675637</v>
      </c>
      <c r="S39" s="30">
        <f>'Input Data'!P124</f>
        <v>8.7779410649509195</v>
      </c>
      <c r="T39" s="30">
        <f>'Input Data'!Q124</f>
        <v>9.2838143922489369</v>
      </c>
      <c r="U39" s="33"/>
    </row>
    <row r="40" spans="2:21" x14ac:dyDescent="0.3">
      <c r="C40" s="3" t="s">
        <v>108</v>
      </c>
      <c r="D40" s="36"/>
      <c r="E40" s="29">
        <f>E36-E$38-E$39</f>
        <v>13.791378481926319</v>
      </c>
      <c r="F40" s="29">
        <f t="shared" ref="F40:T40" si="17">F36-F$38-F$39</f>
        <v>14.173765706864696</v>
      </c>
      <c r="G40" s="29">
        <f t="shared" si="17"/>
        <v>12.947841269347057</v>
      </c>
      <c r="H40" s="29">
        <f t="shared" si="17"/>
        <v>14.575375131262117</v>
      </c>
      <c r="I40" s="29">
        <f t="shared" si="17"/>
        <v>23.762987761978692</v>
      </c>
      <c r="J40" s="29">
        <f t="shared" si="17"/>
        <v>16.839450100501324</v>
      </c>
      <c r="K40" s="29">
        <f t="shared" si="17"/>
        <v>12.200730336845599</v>
      </c>
      <c r="L40" s="29">
        <f t="shared" si="17"/>
        <v>15.076151697772817</v>
      </c>
      <c r="M40" s="29">
        <f t="shared" si="17"/>
        <v>14.82887791400149</v>
      </c>
      <c r="N40" s="29">
        <f t="shared" si="17"/>
        <v>11.250353704352275</v>
      </c>
      <c r="O40" s="29">
        <f t="shared" si="17"/>
        <v>15.338900817904733</v>
      </c>
      <c r="P40" s="29">
        <f t="shared" si="17"/>
        <v>12.48218905430539</v>
      </c>
      <c r="Q40" s="29">
        <f t="shared" si="17"/>
        <v>18.717480022883169</v>
      </c>
      <c r="R40" s="30">
        <f t="shared" si="17"/>
        <v>23.080233178501587</v>
      </c>
      <c r="S40" s="30">
        <f t="shared" si="17"/>
        <v>23.641519590743339</v>
      </c>
      <c r="T40" s="30">
        <f t="shared" si="17"/>
        <v>23.47422905714334</v>
      </c>
      <c r="U40" s="33"/>
    </row>
    <row r="41" spans="2:21" x14ac:dyDescent="0.3">
      <c r="C41" s="3" t="s">
        <v>112</v>
      </c>
      <c r="D41" s="36"/>
      <c r="E41" s="29">
        <f>E37-E$38-E$39</f>
        <v>13.791378481926319</v>
      </c>
      <c r="F41" s="29">
        <f t="shared" ref="F41:T41" si="18">F37-F$38-F$39</f>
        <v>14.173765706864696</v>
      </c>
      <c r="G41" s="29">
        <f t="shared" si="18"/>
        <v>12.947841269347057</v>
      </c>
      <c r="H41" s="29">
        <f t="shared" si="18"/>
        <v>14.575375131262117</v>
      </c>
      <c r="I41" s="29">
        <f t="shared" si="18"/>
        <v>23.762987761978692</v>
      </c>
      <c r="J41" s="29">
        <f t="shared" si="18"/>
        <v>16.839450100501324</v>
      </c>
      <c r="K41" s="29">
        <f t="shared" si="18"/>
        <v>12.200730336845599</v>
      </c>
      <c r="L41" s="29">
        <f t="shared" si="18"/>
        <v>15.076151697772817</v>
      </c>
      <c r="M41" s="29">
        <f t="shared" si="18"/>
        <v>14.82887791400149</v>
      </c>
      <c r="N41" s="29">
        <f t="shared" si="18"/>
        <v>11.250353704352275</v>
      </c>
      <c r="O41" s="29">
        <f t="shared" si="18"/>
        <v>15.338900817904733</v>
      </c>
      <c r="P41" s="29">
        <f t="shared" si="18"/>
        <v>12.48218905430539</v>
      </c>
      <c r="Q41" s="29">
        <f t="shared" si="18"/>
        <v>18.717480022883169</v>
      </c>
      <c r="R41" s="30">
        <f t="shared" si="18"/>
        <v>23.080233178501587</v>
      </c>
      <c r="S41" s="30">
        <f t="shared" si="18"/>
        <v>21.050866823872365</v>
      </c>
      <c r="T41" s="30">
        <f t="shared" si="18"/>
        <v>22.852555879114881</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Data'!B221</f>
        <v>0.47702442961228808</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9">R40</f>
        <v>23.080233178501587</v>
      </c>
      <c r="E48" s="29">
        <f t="shared" si="19"/>
        <v>23.641519590743339</v>
      </c>
      <c r="F48" s="29">
        <f t="shared" si="19"/>
        <v>23.47422905714334</v>
      </c>
      <c r="G48" s="52"/>
      <c r="H48" s="52"/>
      <c r="I48" s="52"/>
      <c r="J48" s="52"/>
      <c r="K48" s="52"/>
      <c r="L48" s="52"/>
      <c r="M48" s="52"/>
      <c r="N48" s="52"/>
      <c r="O48" s="52"/>
      <c r="P48" s="52"/>
      <c r="Q48" s="40"/>
      <c r="R48" s="40"/>
      <c r="S48" s="40"/>
      <c r="T48" s="33"/>
    </row>
    <row r="49" spans="2:20" x14ac:dyDescent="0.3">
      <c r="C49" s="3" t="s">
        <v>112</v>
      </c>
      <c r="D49" s="30">
        <f t="shared" si="19"/>
        <v>23.080233178501587</v>
      </c>
      <c r="E49" s="29">
        <f t="shared" si="19"/>
        <v>21.050866823872365</v>
      </c>
      <c r="F49" s="29">
        <f t="shared" si="19"/>
        <v>22.852555879114881</v>
      </c>
      <c r="G49" s="52"/>
      <c r="H49" s="52"/>
      <c r="I49" s="52"/>
      <c r="J49" s="52"/>
      <c r="K49" s="52"/>
      <c r="L49" s="52"/>
      <c r="M49" s="52"/>
      <c r="N49" s="52"/>
      <c r="O49" s="52"/>
      <c r="P49" s="52"/>
      <c r="Q49" s="40"/>
      <c r="R49" s="40"/>
      <c r="S49" s="40"/>
      <c r="T49" s="33"/>
    </row>
    <row r="50" spans="2:20" x14ac:dyDescent="0.3">
      <c r="C50" s="3" t="s">
        <v>160</v>
      </c>
      <c r="D50" s="30">
        <f>'Input Data'!B149</f>
        <v>1.3171479827262158</v>
      </c>
      <c r="E50" s="29">
        <f>'Input Data'!C149</f>
        <v>1.3171479827262158</v>
      </c>
      <c r="F50" s="29">
        <f>'Input Data'!D149</f>
        <v>1.3171479827262158</v>
      </c>
      <c r="G50" s="52"/>
      <c r="H50" s="52"/>
      <c r="I50" s="52"/>
      <c r="J50" s="52"/>
      <c r="K50" s="52"/>
      <c r="L50" s="52"/>
      <c r="M50" s="52"/>
      <c r="N50" s="52"/>
      <c r="O50" s="52"/>
      <c r="P50" s="52"/>
      <c r="Q50" s="40"/>
      <c r="R50" s="40"/>
      <c r="S50" s="40"/>
      <c r="T50" s="33"/>
    </row>
    <row r="51" spans="2:20" x14ac:dyDescent="0.3">
      <c r="C51" s="3" t="s">
        <v>126</v>
      </c>
      <c r="D51" s="30">
        <f>D48-D$50-$D$45</f>
        <v>21.286060766163082</v>
      </c>
      <c r="E51" s="29">
        <f t="shared" ref="E51:F52" si="20">E48-E$50-$D$45</f>
        <v>21.847347178404835</v>
      </c>
      <c r="F51" s="29">
        <f t="shared" si="20"/>
        <v>21.680056644804836</v>
      </c>
      <c r="G51" s="52"/>
      <c r="H51" s="52"/>
      <c r="I51" s="52"/>
      <c r="J51" s="52"/>
      <c r="K51" s="52"/>
      <c r="L51" s="52"/>
      <c r="M51" s="52"/>
      <c r="N51" s="52"/>
      <c r="O51" s="52"/>
      <c r="P51" s="52"/>
      <c r="Q51" s="40"/>
      <c r="R51" s="40"/>
      <c r="S51" s="40"/>
      <c r="T51" s="33"/>
    </row>
    <row r="52" spans="2:20" x14ac:dyDescent="0.3">
      <c r="C52" s="3" t="s">
        <v>127</v>
      </c>
      <c r="D52" s="30">
        <f>D49-D$50-$D$45</f>
        <v>21.286060766163082</v>
      </c>
      <c r="E52" s="29">
        <f t="shared" si="20"/>
        <v>19.256694411533861</v>
      </c>
      <c r="F52" s="29">
        <f>F49-F$50-$D$45</f>
        <v>21.058383466776377</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Data'!B174</f>
        <v>0.95276558384547849</v>
      </c>
      <c r="E57" s="52"/>
      <c r="F57" s="52"/>
      <c r="G57" s="52"/>
      <c r="H57" s="52"/>
      <c r="I57" s="52"/>
      <c r="J57" s="52"/>
      <c r="K57" s="52"/>
      <c r="L57" s="52"/>
      <c r="M57" s="52"/>
      <c r="N57" s="52"/>
      <c r="O57" s="52"/>
      <c r="P57" s="52"/>
      <c r="Q57" s="40"/>
      <c r="R57" s="40"/>
      <c r="S57" s="40"/>
      <c r="T57" s="33"/>
    </row>
    <row r="58" spans="2:20" x14ac:dyDescent="0.3">
      <c r="C58" s="3" t="s">
        <v>129</v>
      </c>
      <c r="D58" s="43">
        <f>'Input Data'!B198</f>
        <v>0.37168381691408003</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61.973334583049152</v>
      </c>
      <c r="E62" s="52"/>
      <c r="F62" s="52"/>
      <c r="G62" s="52"/>
      <c r="H62" s="52"/>
      <c r="I62" s="52"/>
      <c r="J62" s="52"/>
      <c r="K62" s="52"/>
      <c r="L62" s="52"/>
      <c r="M62" s="52"/>
      <c r="N62" s="52"/>
      <c r="O62" s="52"/>
      <c r="P62" s="52"/>
      <c r="Q62" s="40"/>
      <c r="R62" s="40"/>
      <c r="S62" s="40"/>
      <c r="T62" s="33"/>
    </row>
    <row r="63" spans="2:20" x14ac:dyDescent="0.3">
      <c r="C63" s="3" t="s">
        <v>131</v>
      </c>
      <c r="D63" s="30">
        <f>F52/D$56/D$57/D$58</f>
        <v>60.196256206618926</v>
      </c>
      <c r="E63" s="52"/>
      <c r="F63" s="52"/>
      <c r="G63" s="52"/>
      <c r="H63" s="52"/>
      <c r="I63" s="52"/>
      <c r="J63" s="52"/>
      <c r="K63" s="52"/>
      <c r="L63" s="52"/>
      <c r="M63" s="52"/>
      <c r="N63" s="52"/>
      <c r="O63" s="52"/>
      <c r="P63" s="52"/>
      <c r="Q63" s="40"/>
      <c r="R63" s="40"/>
      <c r="S63" s="40"/>
      <c r="T63" s="33"/>
    </row>
    <row r="64" spans="2:20" ht="14.5" x14ac:dyDescent="0.35">
      <c r="C64" s="3" t="s">
        <v>31</v>
      </c>
      <c r="D64" s="30">
        <f>D63-D62</f>
        <v>-1.7770783764302251</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61.973334583049152</v>
      </c>
    </row>
    <row r="72" spans="2:20" ht="14.5" x14ac:dyDescent="0.35">
      <c r="B72" s="75" t="s">
        <v>195</v>
      </c>
    </row>
  </sheetData>
  <phoneticPr fontId="15" type="noConversion"/>
  <hyperlinks>
    <hyperlink ref="B72" location="Contents!A1" display="Link to Contents page" xr:uid="{24BD79CF-F224-4EA3-8BCC-74482331187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7C74-46B7-43C5-B663-180CB4373B6F}">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2.26953125" style="23" customWidth="1"/>
    <col min="4" max="5" width="10.81640625" style="23" customWidth="1"/>
    <col min="6" max="12" width="10.81640625" style="23" bestFit="1" customWidth="1"/>
    <col min="13" max="13" width="10.81640625" style="23" customWidth="1"/>
    <col min="14" max="15" width="10.81640625" style="23" bestFit="1" customWidth="1"/>
    <col min="16" max="16" width="10.81640625" style="23" customWidth="1"/>
    <col min="17" max="19" width="10.81640625" style="23" bestFit="1"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Data'!B17</f>
        <v>14583.804435527542</v>
      </c>
      <c r="E9" s="28">
        <f>'Input Data'!C17</f>
        <v>14645.166439816549</v>
      </c>
      <c r="F9" s="28">
        <f>'Input Data'!D17</f>
        <v>14831.618635385872</v>
      </c>
      <c r="G9" s="28">
        <f>'Input Data'!E17</f>
        <v>14746.976029318992</v>
      </c>
      <c r="H9" s="28">
        <f>'Input Data'!F17</f>
        <v>14419.757051625158</v>
      </c>
      <c r="I9" s="28">
        <f>'Input Data'!G17</f>
        <v>14068.678502940167</v>
      </c>
      <c r="J9" s="28">
        <f>'Input Data'!H17</f>
        <v>13812.677532494767</v>
      </c>
      <c r="K9" s="28">
        <f>'Input Data'!I17</f>
        <v>13498.941650275512</v>
      </c>
      <c r="L9" s="28">
        <f>'Input Data'!J17</f>
        <v>13361.329021701444</v>
      </c>
      <c r="M9" s="28">
        <f>'Input Data'!K17</f>
        <v>13257.631368623646</v>
      </c>
      <c r="N9" s="28">
        <f>'Input Data'!L17</f>
        <v>13664.895131103076</v>
      </c>
      <c r="O9" s="28">
        <f>'Input Data'!M17</f>
        <v>13882.203685532757</v>
      </c>
      <c r="P9" s="28">
        <f>'Input Data'!N17</f>
        <v>14005.893652323753</v>
      </c>
      <c r="Q9" s="28">
        <f>'Input Data'!O17</f>
        <v>13923.22207843031</v>
      </c>
      <c r="R9" s="30">
        <f>'Input Data'!P17</f>
        <v>13975.09888949527</v>
      </c>
      <c r="S9" s="30">
        <f>'Input Data'!Q17</f>
        <v>14006.511724078291</v>
      </c>
      <c r="T9" s="30">
        <f>'Input Data'!R17</f>
        <v>14014.731590751066</v>
      </c>
      <c r="V9" s="31"/>
    </row>
    <row r="10" spans="1:22" x14ac:dyDescent="0.3">
      <c r="C10" s="24" t="s">
        <v>26</v>
      </c>
      <c r="D10" s="28">
        <f>D9</f>
        <v>14583.804435527542</v>
      </c>
      <c r="E10" s="28">
        <f t="shared" ref="E10:Q10" si="0">E9</f>
        <v>14645.166439816549</v>
      </c>
      <c r="F10" s="28">
        <f t="shared" si="0"/>
        <v>14831.618635385872</v>
      </c>
      <c r="G10" s="28">
        <f t="shared" si="0"/>
        <v>14746.976029318992</v>
      </c>
      <c r="H10" s="28">
        <f t="shared" si="0"/>
        <v>14419.757051625158</v>
      </c>
      <c r="I10" s="28">
        <f t="shared" si="0"/>
        <v>14068.678502940167</v>
      </c>
      <c r="J10" s="28">
        <f t="shared" si="0"/>
        <v>13812.677532494767</v>
      </c>
      <c r="K10" s="28">
        <f t="shared" si="0"/>
        <v>13498.941650275512</v>
      </c>
      <c r="L10" s="28">
        <f t="shared" si="0"/>
        <v>13361.329021701444</v>
      </c>
      <c r="M10" s="28">
        <f t="shared" si="0"/>
        <v>13257.631368623646</v>
      </c>
      <c r="N10" s="28">
        <f t="shared" si="0"/>
        <v>13664.895131103076</v>
      </c>
      <c r="O10" s="28">
        <f t="shared" si="0"/>
        <v>13882.203685532757</v>
      </c>
      <c r="P10" s="28">
        <f t="shared" si="0"/>
        <v>14005.893652323753</v>
      </c>
      <c r="Q10" s="28">
        <f t="shared" si="0"/>
        <v>13923.22207843031</v>
      </c>
      <c r="R10" s="30">
        <f>'Input Data'!B277</f>
        <v>13796.951670773729</v>
      </c>
      <c r="S10" s="30">
        <f>'Input Data'!C277</f>
        <v>13801.914227117062</v>
      </c>
      <c r="T10" s="30"/>
      <c r="V10" s="31"/>
    </row>
    <row r="11" spans="1:22" x14ac:dyDescent="0.3">
      <c r="C11" s="3" t="s">
        <v>28</v>
      </c>
      <c r="D11" s="28"/>
      <c r="E11" s="29"/>
      <c r="F11" s="29"/>
      <c r="G11" s="29"/>
      <c r="H11" s="29"/>
      <c r="I11" s="29"/>
      <c r="J11" s="29"/>
      <c r="K11" s="29"/>
      <c r="L11" s="29"/>
      <c r="M11" s="29"/>
      <c r="N11" s="29"/>
      <c r="O11" s="29"/>
      <c r="P11" s="29"/>
      <c r="Q11" s="29"/>
      <c r="R11" s="30">
        <f>R10-R9</f>
        <v>-178.14721872154041</v>
      </c>
      <c r="S11" s="30">
        <f>S10-S9</f>
        <v>-204.5974969612289</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1537.1735730614016</v>
      </c>
      <c r="F17" s="29">
        <f t="shared" ref="F17:T17" si="2">F21+F24</f>
        <v>1528.3190608574366</v>
      </c>
      <c r="G17" s="29">
        <f t="shared" si="2"/>
        <v>1634.7128241884964</v>
      </c>
      <c r="H17" s="29">
        <f t="shared" si="2"/>
        <v>1648.3689774565562</v>
      </c>
      <c r="I17" s="29">
        <f t="shared" si="2"/>
        <v>1764.564305110413</v>
      </c>
      <c r="J17" s="29">
        <f t="shared" si="2"/>
        <v>1702.4079625188492</v>
      </c>
      <c r="K17" s="29">
        <f t="shared" si="2"/>
        <v>1743.5180533377197</v>
      </c>
      <c r="L17" s="29">
        <f t="shared" si="2"/>
        <v>1695.5048924170305</v>
      </c>
      <c r="M17" s="29">
        <f t="shared" si="2"/>
        <v>1484.4267132143175</v>
      </c>
      <c r="N17" s="29">
        <f t="shared" si="2"/>
        <v>1111.398462501968</v>
      </c>
      <c r="O17" s="29">
        <f t="shared" si="2"/>
        <v>1202.9284753532058</v>
      </c>
      <c r="P17" s="29">
        <f t="shared" si="2"/>
        <v>1568.8488241071818</v>
      </c>
      <c r="Q17" s="29">
        <f t="shared" si="2"/>
        <v>1502.189569560757</v>
      </c>
      <c r="R17" s="30">
        <f t="shared" si="2"/>
        <v>1476.1843589086807</v>
      </c>
      <c r="S17" s="30">
        <f t="shared" si="2"/>
        <v>1453.7905644184739</v>
      </c>
      <c r="T17" s="30">
        <f t="shared" si="2"/>
        <v>1437.2107079197683</v>
      </c>
    </row>
    <row r="18" spans="2:21" x14ac:dyDescent="0.3">
      <c r="C18" s="3" t="s">
        <v>110</v>
      </c>
      <c r="D18" s="36"/>
      <c r="E18" s="29">
        <f>E22+E25</f>
        <v>1537.1735730614016</v>
      </c>
      <c r="F18" s="29">
        <f t="shared" ref="F18:T18" si="3">F22+F25</f>
        <v>1528.3190608574366</v>
      </c>
      <c r="G18" s="29">
        <f t="shared" si="3"/>
        <v>1634.7128241884964</v>
      </c>
      <c r="H18" s="29">
        <f t="shared" si="3"/>
        <v>1648.3689774565562</v>
      </c>
      <c r="I18" s="29">
        <f t="shared" si="3"/>
        <v>1764.564305110413</v>
      </c>
      <c r="J18" s="29">
        <f t="shared" si="3"/>
        <v>1702.4079625188492</v>
      </c>
      <c r="K18" s="29">
        <f t="shared" si="3"/>
        <v>1743.5180533377197</v>
      </c>
      <c r="L18" s="29">
        <f t="shared" si="3"/>
        <v>1695.5048924170305</v>
      </c>
      <c r="M18" s="29">
        <f t="shared" si="3"/>
        <v>1484.4267132143175</v>
      </c>
      <c r="N18" s="29">
        <f t="shared" si="3"/>
        <v>1111.398462501968</v>
      </c>
      <c r="O18" s="29">
        <f t="shared" si="3"/>
        <v>1202.9284753532058</v>
      </c>
      <c r="P18" s="29">
        <f t="shared" si="3"/>
        <v>1568.8488241071818</v>
      </c>
      <c r="Q18" s="29">
        <f t="shared" si="3"/>
        <v>1502.189569560757</v>
      </c>
      <c r="R18" s="30">
        <f t="shared" si="3"/>
        <v>1476.1843589086807</v>
      </c>
      <c r="S18" s="30">
        <f t="shared" si="3"/>
        <v>1435.2584060629115</v>
      </c>
      <c r="T18" s="30">
        <f t="shared" si="3"/>
        <v>1416.2169216552863</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-18.532158355562387</v>
      </c>
      <c r="T19" s="30">
        <f>T18-T17</f>
        <v>-20.993786264481969</v>
      </c>
    </row>
    <row r="20" spans="2:21" x14ac:dyDescent="0.3">
      <c r="C20" s="24" t="s">
        <v>24</v>
      </c>
      <c r="D20" s="25"/>
      <c r="E20" s="44">
        <f>'Input Data'!B43</f>
        <v>7.9369640067553024E-2</v>
      </c>
      <c r="F20" s="44">
        <f>'Input Data'!C43</f>
        <v>7.6640515806206941E-2</v>
      </c>
      <c r="G20" s="44">
        <f>'Input Data'!D43</f>
        <v>8.291984672716729E-2</v>
      </c>
      <c r="H20" s="44">
        <f>'Input Data'!E43</f>
        <v>8.4693463583975268E-2</v>
      </c>
      <c r="I20" s="44">
        <f>'Input Data'!F43</f>
        <v>9.6629698250297588E-2</v>
      </c>
      <c r="J20" s="44">
        <f>'Input Data'!G43</f>
        <v>9.7269124285983444E-2</v>
      </c>
      <c r="K20" s="44">
        <f>'Input Data'!H43</f>
        <v>0.10291632998009523</v>
      </c>
      <c r="L20" s="44">
        <f>'Input Data'!I43</f>
        <v>0.10517601919398159</v>
      </c>
      <c r="M20" s="44">
        <f>'Input Data'!J43</f>
        <v>9.3619027072737449E-2</v>
      </c>
      <c r="N20" s="44">
        <f>'Input Data'!K43</f>
        <v>6.8112456305915198E-2</v>
      </c>
      <c r="O20" s="44">
        <f>'Input Data'!L43</f>
        <v>7.3067218565044903E-2</v>
      </c>
      <c r="P20" s="44">
        <f>'Input Data'!M43</f>
        <v>9.5555787144836243E-2</v>
      </c>
      <c r="Q20" s="44">
        <f>'Input Data'!N43</f>
        <v>8.9089466382764868E-2</v>
      </c>
      <c r="R20" s="45">
        <f>'Input Data'!O43</f>
        <v>8.6783509467795672E-2</v>
      </c>
      <c r="S20" s="45">
        <f>'Input Data'!P43</f>
        <v>8.498716378058796E-2</v>
      </c>
      <c r="T20" s="45">
        <f>'Input Data'!Q43</f>
        <v>8.3570133868442309E-2</v>
      </c>
    </row>
    <row r="21" spans="2:21" x14ac:dyDescent="0.3">
      <c r="C21" s="3" t="s">
        <v>150</v>
      </c>
      <c r="D21" s="36"/>
      <c r="E21" s="29">
        <f>E$20*D9</f>
        <v>1157.5113088634043</v>
      </c>
      <c r="F21" s="29">
        <f t="shared" ref="F21:T21" si="5">F$20*E9</f>
        <v>1122.4131100152915</v>
      </c>
      <c r="G21" s="29">
        <f t="shared" si="5"/>
        <v>1229.8355439619945</v>
      </c>
      <c r="H21" s="29">
        <f t="shared" si="5"/>
        <v>1248.9724773128842</v>
      </c>
      <c r="I21" s="29">
        <f t="shared" si="5"/>
        <v>1393.3767727411398</v>
      </c>
      <c r="J21" s="29">
        <f t="shared" si="5"/>
        <v>1368.4480378420305</v>
      </c>
      <c r="K21" s="29">
        <f t="shared" si="5"/>
        <v>1421.550078842879</v>
      </c>
      <c r="L21" s="29">
        <f t="shared" si="5"/>
        <v>1419.7649461078147</v>
      </c>
      <c r="M21" s="29">
        <f t="shared" si="5"/>
        <v>1250.8746234104201</v>
      </c>
      <c r="N21" s="29">
        <f t="shared" si="5"/>
        <v>903.0098373153088</v>
      </c>
      <c r="O21" s="29">
        <f t="shared" si="5"/>
        <v>998.45587921272636</v>
      </c>
      <c r="P21" s="29">
        <f t="shared" si="5"/>
        <v>1326.5249004760294</v>
      </c>
      <c r="Q21" s="29">
        <f t="shared" si="5"/>
        <v>1247.7775916992769</v>
      </c>
      <c r="R21" s="30">
        <f t="shared" si="5"/>
        <v>1208.3060750656784</v>
      </c>
      <c r="S21" s="30">
        <f t="shared" si="5"/>
        <v>1187.7040181714474</v>
      </c>
      <c r="T21" s="30">
        <f t="shared" si="5"/>
        <v>1170.5260598111295</v>
      </c>
    </row>
    <row r="22" spans="2:21" x14ac:dyDescent="0.3">
      <c r="C22" s="3" t="s">
        <v>151</v>
      </c>
      <c r="D22" s="36"/>
      <c r="E22" s="29">
        <f>E$20*D10</f>
        <v>1157.5113088634043</v>
      </c>
      <c r="F22" s="29">
        <f t="shared" ref="F22:T22" si="6">F$20*E10</f>
        <v>1122.4131100152915</v>
      </c>
      <c r="G22" s="29">
        <f t="shared" si="6"/>
        <v>1229.8355439619945</v>
      </c>
      <c r="H22" s="29">
        <f t="shared" si="6"/>
        <v>1248.9724773128842</v>
      </c>
      <c r="I22" s="29">
        <f t="shared" si="6"/>
        <v>1393.3767727411398</v>
      </c>
      <c r="J22" s="29">
        <f t="shared" si="6"/>
        <v>1368.4480378420305</v>
      </c>
      <c r="K22" s="29">
        <f t="shared" si="6"/>
        <v>1421.550078842879</v>
      </c>
      <c r="L22" s="29">
        <f t="shared" si="6"/>
        <v>1419.7649461078147</v>
      </c>
      <c r="M22" s="29">
        <f t="shared" si="6"/>
        <v>1250.8746234104201</v>
      </c>
      <c r="N22" s="29">
        <f t="shared" si="6"/>
        <v>903.0098373153088</v>
      </c>
      <c r="O22" s="29">
        <f t="shared" si="6"/>
        <v>998.45587921272636</v>
      </c>
      <c r="P22" s="29">
        <f t="shared" si="6"/>
        <v>1326.5249004760294</v>
      </c>
      <c r="Q22" s="29">
        <f t="shared" si="6"/>
        <v>1247.7775916992769</v>
      </c>
      <c r="R22" s="30">
        <f t="shared" si="6"/>
        <v>1208.3060750656784</v>
      </c>
      <c r="S22" s="30">
        <f t="shared" si="6"/>
        <v>1172.5637913169037</v>
      </c>
      <c r="T22" s="30">
        <f t="shared" si="6"/>
        <v>1153.4278196009313</v>
      </c>
      <c r="U22" s="39"/>
    </row>
    <row r="23" spans="2:21" x14ac:dyDescent="0.3">
      <c r="C23" s="24" t="s">
        <v>29</v>
      </c>
      <c r="D23" s="25"/>
      <c r="E23" s="44">
        <f>'Input Data'!B68</f>
        <v>2.6033142852156174E-2</v>
      </c>
      <c r="F23" s="44">
        <f>'Input Data'!C68</f>
        <v>2.7716035356115051E-2</v>
      </c>
      <c r="G23" s="44">
        <f>'Input Data'!D68</f>
        <v>2.7298253156302802E-2</v>
      </c>
      <c r="H23" s="44">
        <f>'Input Data'!E68</f>
        <v>2.7083281301170995E-2</v>
      </c>
      <c r="I23" s="44">
        <f>'Input Data'!F68</f>
        <v>2.5741594053239544E-2</v>
      </c>
      <c r="J23" s="44">
        <f>'Input Data'!G68</f>
        <v>2.3737831851586171E-2</v>
      </c>
      <c r="K23" s="44">
        <f>'Input Data'!H68</f>
        <v>2.3309599006955808E-2</v>
      </c>
      <c r="L23" s="44">
        <f>'Input Data'!I68</f>
        <v>2.0426782591773628E-2</v>
      </c>
      <c r="M23" s="44">
        <f>'Input Data'!J68</f>
        <v>1.7479705007231141E-2</v>
      </c>
      <c r="N23" s="44">
        <f>'Input Data'!K68</f>
        <v>1.5718390366460548E-2</v>
      </c>
      <c r="O23" s="44">
        <f>'Input Data'!L68</f>
        <v>1.4963349091137428E-2</v>
      </c>
      <c r="P23" s="44">
        <f>'Input Data'!M68</f>
        <v>1.7455724546362097E-2</v>
      </c>
      <c r="Q23" s="44">
        <f>'Input Data'!N68</f>
        <v>1.816463727177238E-2</v>
      </c>
      <c r="R23" s="45">
        <f>'Input Data'!O68</f>
        <v>1.9239676156426185E-2</v>
      </c>
      <c r="S23" s="45">
        <f>'Input Data'!P68</f>
        <v>1.9040047469505703E-2</v>
      </c>
      <c r="T23" s="45">
        <f>'Input Data'!Q68</f>
        <v>1.9040047469505703E-2</v>
      </c>
    </row>
    <row r="24" spans="2:21" x14ac:dyDescent="0.3">
      <c r="C24" s="3" t="s">
        <v>152</v>
      </c>
      <c r="D24" s="36"/>
      <c r="E24" s="29">
        <f>E$23*D9</f>
        <v>379.66226419799733</v>
      </c>
      <c r="F24" s="29">
        <f t="shared" ref="F24:T24" si="7">F$23*E9</f>
        <v>405.90595084214505</v>
      </c>
      <c r="G24" s="29">
        <f t="shared" si="7"/>
        <v>404.87728022650185</v>
      </c>
      <c r="H24" s="29">
        <f t="shared" si="7"/>
        <v>399.39650014367197</v>
      </c>
      <c r="I24" s="29">
        <f t="shared" si="7"/>
        <v>371.18753236927313</v>
      </c>
      <c r="J24" s="29">
        <f t="shared" si="7"/>
        <v>333.95992467681873</v>
      </c>
      <c r="K24" s="29">
        <f t="shared" si="7"/>
        <v>321.9679744948408</v>
      </c>
      <c r="L24" s="29">
        <f t="shared" si="7"/>
        <v>275.73994630921578</v>
      </c>
      <c r="M24" s="29">
        <f t="shared" si="7"/>
        <v>233.55208980389747</v>
      </c>
      <c r="N24" s="29">
        <f t="shared" si="7"/>
        <v>208.38862518665908</v>
      </c>
      <c r="O24" s="29">
        <f t="shared" si="7"/>
        <v>204.47259614047948</v>
      </c>
      <c r="P24" s="29">
        <f t="shared" si="7"/>
        <v>242.32392363115252</v>
      </c>
      <c r="Q24" s="29">
        <f t="shared" si="7"/>
        <v>254.41197786148024</v>
      </c>
      <c r="R24" s="30">
        <f t="shared" si="7"/>
        <v>267.87828384300229</v>
      </c>
      <c r="S24" s="30">
        <f t="shared" si="7"/>
        <v>266.08654624702638</v>
      </c>
      <c r="T24" s="30">
        <f t="shared" si="7"/>
        <v>266.68464810863884</v>
      </c>
    </row>
    <row r="25" spans="2:21" x14ac:dyDescent="0.3">
      <c r="C25" s="3" t="s">
        <v>153</v>
      </c>
      <c r="D25" s="36"/>
      <c r="E25" s="29">
        <f>E$23*D10</f>
        <v>379.66226419799733</v>
      </c>
      <c r="F25" s="29">
        <f t="shared" ref="F25:T25" si="8">F$23*E10</f>
        <v>405.90595084214505</v>
      </c>
      <c r="G25" s="29">
        <f t="shared" si="8"/>
        <v>404.87728022650185</v>
      </c>
      <c r="H25" s="29">
        <f t="shared" si="8"/>
        <v>399.39650014367197</v>
      </c>
      <c r="I25" s="29">
        <f t="shared" si="8"/>
        <v>371.18753236927313</v>
      </c>
      <c r="J25" s="29">
        <f t="shared" si="8"/>
        <v>333.95992467681873</v>
      </c>
      <c r="K25" s="29">
        <f t="shared" si="8"/>
        <v>321.9679744948408</v>
      </c>
      <c r="L25" s="29">
        <f t="shared" si="8"/>
        <v>275.73994630921578</v>
      </c>
      <c r="M25" s="29">
        <f t="shared" si="8"/>
        <v>233.55208980389747</v>
      </c>
      <c r="N25" s="29">
        <f t="shared" si="8"/>
        <v>208.38862518665908</v>
      </c>
      <c r="O25" s="29">
        <f t="shared" si="8"/>
        <v>204.47259614047948</v>
      </c>
      <c r="P25" s="29">
        <f t="shared" si="8"/>
        <v>242.32392363115252</v>
      </c>
      <c r="Q25" s="29">
        <f t="shared" si="8"/>
        <v>254.41197786148024</v>
      </c>
      <c r="R25" s="30">
        <f t="shared" si="8"/>
        <v>267.87828384300229</v>
      </c>
      <c r="S25" s="30">
        <f t="shared" si="8"/>
        <v>262.6946147460078</v>
      </c>
      <c r="T25" s="30">
        <f t="shared" si="8"/>
        <v>262.789102054355</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Data'!B301</f>
        <v>1468.1827058268238</v>
      </c>
      <c r="F30" s="29">
        <f>'Input Data'!C301</f>
        <v>1674.0401281166523</v>
      </c>
      <c r="G30" s="29">
        <f>'Input Data'!D301</f>
        <v>1619.8903591095846</v>
      </c>
      <c r="H30" s="29">
        <f>'Input Data'!E301</f>
        <v>1633.2816206197213</v>
      </c>
      <c r="I30" s="29">
        <f>'Input Data'!F301</f>
        <v>1508.7334057415087</v>
      </c>
      <c r="J30" s="29">
        <f>'Input Data'!G301</f>
        <v>1619.2131565569161</v>
      </c>
      <c r="K30" s="29">
        <f>'Input Data'!H301</f>
        <v>1595.1424047072956</v>
      </c>
      <c r="L30" s="29">
        <f>'Input Data'!I301</f>
        <v>1609.32319498569</v>
      </c>
      <c r="M30" s="29">
        <f>'Input Data'!J301</f>
        <v>1494.6517758421539</v>
      </c>
      <c r="N30" s="29">
        <f>'Input Data'!K301</f>
        <v>1516.6779104446587</v>
      </c>
      <c r="O30" s="29">
        <f>'Input Data'!L301</f>
        <v>1521.221613471886</v>
      </c>
      <c r="P30" s="29">
        <f>'Input Data'!M301</f>
        <v>1609.3213100236785</v>
      </c>
      <c r="Q30" s="29">
        <f>'Input Data'!N301</f>
        <v>1393.6747221988333</v>
      </c>
      <c r="R30" s="30">
        <f t="shared" ref="R30:S30" si="10">R9*($D$6+1)-Q9+R17</f>
        <v>1599.2345426115776</v>
      </c>
      <c r="S30" s="30">
        <f t="shared" si="10"/>
        <v>1556.5367531464726</v>
      </c>
      <c r="T30" s="30">
        <f>T9*($D$6+1)-S9+T17</f>
        <v>1516.8057914562303</v>
      </c>
    </row>
    <row r="31" spans="2:21" x14ac:dyDescent="0.3">
      <c r="C31" s="3" t="s">
        <v>111</v>
      </c>
      <c r="D31" s="51"/>
      <c r="E31" s="29">
        <f>E30</f>
        <v>1468.1827058268238</v>
      </c>
      <c r="F31" s="29">
        <f t="shared" ref="F31:Q31" si="11">F30</f>
        <v>1674.0401281166523</v>
      </c>
      <c r="G31" s="29">
        <f t="shared" si="11"/>
        <v>1619.8903591095846</v>
      </c>
      <c r="H31" s="29">
        <f t="shared" si="11"/>
        <v>1633.2816206197213</v>
      </c>
      <c r="I31" s="29">
        <f t="shared" si="11"/>
        <v>1508.7334057415087</v>
      </c>
      <c r="J31" s="29">
        <f t="shared" si="11"/>
        <v>1619.2131565569161</v>
      </c>
      <c r="K31" s="29">
        <f t="shared" si="11"/>
        <v>1595.1424047072956</v>
      </c>
      <c r="L31" s="29">
        <f t="shared" si="11"/>
        <v>1609.32319498569</v>
      </c>
      <c r="M31" s="29">
        <f t="shared" si="11"/>
        <v>1494.6517758421539</v>
      </c>
      <c r="N31" s="29">
        <f t="shared" si="11"/>
        <v>1516.6779104446587</v>
      </c>
      <c r="O31" s="29">
        <f t="shared" si="11"/>
        <v>1521.221613471886</v>
      </c>
      <c r="P31" s="29">
        <f t="shared" si="11"/>
        <v>1609.3213100236785</v>
      </c>
      <c r="Q31" s="29">
        <f t="shared" si="11"/>
        <v>1393.6747221988333</v>
      </c>
      <c r="R31" s="30">
        <f t="shared" ref="R31:S31" si="12">R9*($D$6+1)-Q10+R18</f>
        <v>1599.2345426115776</v>
      </c>
      <c r="S31" s="30">
        <f t="shared" si="12"/>
        <v>1716.1518135124506</v>
      </c>
      <c r="T31" s="30">
        <f>T9*($D$6+1)-S10+T18</f>
        <v>1700.4095021529772</v>
      </c>
      <c r="U31" s="33"/>
    </row>
    <row r="33" spans="2:21" x14ac:dyDescent="0.3">
      <c r="B33" s="22" t="s">
        <v>154</v>
      </c>
    </row>
    <row r="35" spans="2:21" x14ac:dyDescent="0.3">
      <c r="C35" s="36"/>
      <c r="D35" s="28" t="str">
        <f>D29</f>
        <v>2010/11</v>
      </c>
      <c r="E35" s="28" t="str">
        <f t="shared" ref="E35:T35" si="13">E29</f>
        <v>2011/12</v>
      </c>
      <c r="F35" s="28" t="str">
        <f t="shared" si="13"/>
        <v>2012/13</v>
      </c>
      <c r="G35" s="28" t="str">
        <f t="shared" si="13"/>
        <v>2013/14</v>
      </c>
      <c r="H35" s="28" t="str">
        <f t="shared" si="13"/>
        <v>2014/15</v>
      </c>
      <c r="I35" s="28" t="str">
        <f t="shared" si="13"/>
        <v>2015/16</v>
      </c>
      <c r="J35" s="28" t="str">
        <f t="shared" si="13"/>
        <v>2016/17</v>
      </c>
      <c r="K35" s="28" t="str">
        <f t="shared" si="13"/>
        <v>2017/18</v>
      </c>
      <c r="L35" s="28" t="str">
        <f t="shared" si="13"/>
        <v>2018/19</v>
      </c>
      <c r="M35" s="28" t="str">
        <f t="shared" si="13"/>
        <v>2019/20</v>
      </c>
      <c r="N35" s="28" t="str">
        <f t="shared" si="13"/>
        <v>2020/21</v>
      </c>
      <c r="O35" s="28" t="str">
        <f t="shared" si="13"/>
        <v>2021/22</v>
      </c>
      <c r="P35" s="28" t="str">
        <f t="shared" si="13"/>
        <v>2022/23</v>
      </c>
      <c r="Q35" s="28" t="str">
        <f t="shared" si="13"/>
        <v>2023/24</v>
      </c>
      <c r="R35" s="28" t="str">
        <f t="shared" si="13"/>
        <v>2024/25</v>
      </c>
      <c r="S35" s="28" t="str">
        <f t="shared" si="13"/>
        <v>2025/26</v>
      </c>
      <c r="T35" s="28" t="str">
        <f t="shared" si="13"/>
        <v>2026/27</v>
      </c>
    </row>
    <row r="36" spans="2:21" x14ac:dyDescent="0.3">
      <c r="C36" s="3" t="s">
        <v>107</v>
      </c>
      <c r="D36" s="37"/>
      <c r="E36" s="29">
        <f t="shared" ref="E36:T36" si="14">E30</f>
        <v>1468.1827058268238</v>
      </c>
      <c r="F36" s="29">
        <f t="shared" si="14"/>
        <v>1674.0401281166523</v>
      </c>
      <c r="G36" s="29">
        <f t="shared" si="14"/>
        <v>1619.8903591095846</v>
      </c>
      <c r="H36" s="29">
        <f t="shared" si="14"/>
        <v>1633.2816206197213</v>
      </c>
      <c r="I36" s="29">
        <f t="shared" si="14"/>
        <v>1508.7334057415087</v>
      </c>
      <c r="J36" s="29">
        <f t="shared" si="14"/>
        <v>1619.2131565569161</v>
      </c>
      <c r="K36" s="29">
        <f t="shared" si="14"/>
        <v>1595.1424047072956</v>
      </c>
      <c r="L36" s="29">
        <f t="shared" si="14"/>
        <v>1609.32319498569</v>
      </c>
      <c r="M36" s="29">
        <f t="shared" si="14"/>
        <v>1494.6517758421539</v>
      </c>
      <c r="N36" s="29">
        <f t="shared" si="14"/>
        <v>1516.6779104446587</v>
      </c>
      <c r="O36" s="29">
        <f t="shared" si="14"/>
        <v>1521.221613471886</v>
      </c>
      <c r="P36" s="29">
        <f t="shared" si="14"/>
        <v>1609.3213100236785</v>
      </c>
      <c r="Q36" s="29">
        <f t="shared" si="14"/>
        <v>1393.6747221988333</v>
      </c>
      <c r="R36" s="30">
        <f t="shared" si="14"/>
        <v>1599.2345426115776</v>
      </c>
      <c r="S36" s="30">
        <f t="shared" si="14"/>
        <v>1556.5367531464726</v>
      </c>
      <c r="T36" s="30">
        <f t="shared" si="14"/>
        <v>1516.8057914562303</v>
      </c>
      <c r="U36" s="33"/>
    </row>
    <row r="37" spans="2:21" x14ac:dyDescent="0.3">
      <c r="C37" s="3" t="s">
        <v>111</v>
      </c>
      <c r="D37" s="37"/>
      <c r="E37" s="29">
        <f>E31</f>
        <v>1468.1827058268238</v>
      </c>
      <c r="F37" s="29">
        <f t="shared" ref="F37:T37" si="15">F31</f>
        <v>1674.0401281166523</v>
      </c>
      <c r="G37" s="29">
        <f t="shared" si="15"/>
        <v>1619.8903591095846</v>
      </c>
      <c r="H37" s="29">
        <f t="shared" si="15"/>
        <v>1633.2816206197213</v>
      </c>
      <c r="I37" s="29">
        <f t="shared" si="15"/>
        <v>1508.7334057415087</v>
      </c>
      <c r="J37" s="29">
        <f t="shared" si="15"/>
        <v>1619.2131565569161</v>
      </c>
      <c r="K37" s="29">
        <f t="shared" si="15"/>
        <v>1595.1424047072956</v>
      </c>
      <c r="L37" s="29">
        <f t="shared" si="15"/>
        <v>1609.32319498569</v>
      </c>
      <c r="M37" s="29">
        <f t="shared" si="15"/>
        <v>1494.6517758421539</v>
      </c>
      <c r="N37" s="29">
        <f t="shared" si="15"/>
        <v>1516.6779104446587</v>
      </c>
      <c r="O37" s="29">
        <f t="shared" si="15"/>
        <v>1521.221613471886</v>
      </c>
      <c r="P37" s="29">
        <f t="shared" si="15"/>
        <v>1609.3213100236785</v>
      </c>
      <c r="Q37" s="29">
        <f t="shared" si="15"/>
        <v>1393.6747221988333</v>
      </c>
      <c r="R37" s="30">
        <f t="shared" si="15"/>
        <v>1599.2345426115776</v>
      </c>
      <c r="S37" s="30">
        <f t="shared" si="15"/>
        <v>1716.1518135124506</v>
      </c>
      <c r="T37" s="30">
        <f t="shared" si="15"/>
        <v>1700.4095021529772</v>
      </c>
      <c r="U37" s="33"/>
    </row>
    <row r="38" spans="2:21" x14ac:dyDescent="0.3">
      <c r="C38" s="3" t="s">
        <v>25</v>
      </c>
      <c r="D38" s="36"/>
      <c r="E38" s="29">
        <f>'Input Data'!B99</f>
        <v>398.36828127472074</v>
      </c>
      <c r="F38" s="29">
        <f>'Input Data'!C99</f>
        <v>503.78732524132693</v>
      </c>
      <c r="G38" s="29">
        <f>'Input Data'!D99</f>
        <v>459.7060759782733</v>
      </c>
      <c r="H38" s="29">
        <f>'Input Data'!E99</f>
        <v>472.59857603631826</v>
      </c>
      <c r="I38" s="29">
        <f>'Input Data'!F99</f>
        <v>491.2795088148095</v>
      </c>
      <c r="J38" s="29">
        <f>'Input Data'!G99</f>
        <v>494.7251079995882</v>
      </c>
      <c r="K38" s="29">
        <f>'Input Data'!H99</f>
        <v>534.79551454579484</v>
      </c>
      <c r="L38" s="29">
        <f>'Input Data'!I99</f>
        <v>459.77608550317063</v>
      </c>
      <c r="M38" s="29">
        <f>'Input Data'!J99</f>
        <v>458.66618382225363</v>
      </c>
      <c r="N38" s="29">
        <f>'Input Data'!K99</f>
        <v>485.04289145426912</v>
      </c>
      <c r="O38" s="29">
        <f>'Input Data'!L99</f>
        <v>413.1213522721639</v>
      </c>
      <c r="P38" s="29">
        <f>'Input Data'!M99</f>
        <v>511.583800147445</v>
      </c>
      <c r="Q38" s="29">
        <f>'Input Data'!N99</f>
        <v>587.00364327736065</v>
      </c>
      <c r="R38" s="30">
        <f>'Input Data'!O99</f>
        <v>493.08932237775571</v>
      </c>
      <c r="S38" s="30">
        <f>'Input Data'!P99</f>
        <v>493.08932237775571</v>
      </c>
      <c r="T38" s="30">
        <f>'Input Data'!Q99</f>
        <v>493.08932237775571</v>
      </c>
      <c r="U38" s="33"/>
    </row>
    <row r="39" spans="2:21" x14ac:dyDescent="0.3">
      <c r="C39" s="3" t="s">
        <v>30</v>
      </c>
      <c r="D39" s="36"/>
      <c r="E39" s="29">
        <f>'Input Data'!B125</f>
        <v>315.064432103976</v>
      </c>
      <c r="F39" s="29">
        <f>'Input Data'!C125</f>
        <v>342.55790272545136</v>
      </c>
      <c r="G39" s="29">
        <f>'Input Data'!D125</f>
        <v>253.45398978695837</v>
      </c>
      <c r="H39" s="29">
        <f>'Input Data'!E125</f>
        <v>321.29226494601369</v>
      </c>
      <c r="I39" s="29">
        <f>'Input Data'!F125</f>
        <v>248.32620112608103</v>
      </c>
      <c r="J39" s="29">
        <f>'Input Data'!G125</f>
        <v>242.52273580855916</v>
      </c>
      <c r="K39" s="29">
        <f>'Input Data'!H125</f>
        <v>248.84460182613856</v>
      </c>
      <c r="L39" s="29">
        <f>'Input Data'!I125</f>
        <v>271.7198065006686</v>
      </c>
      <c r="M39" s="29">
        <f>'Input Data'!J125</f>
        <v>210.46248254130239</v>
      </c>
      <c r="N39" s="29">
        <f>'Input Data'!K125</f>
        <v>222.24884729053466</v>
      </c>
      <c r="O39" s="29">
        <f>'Input Data'!L125</f>
        <v>228.24429642712653</v>
      </c>
      <c r="P39" s="29">
        <f>'Input Data'!M125</f>
        <v>377.88224602274647</v>
      </c>
      <c r="Q39" s="29">
        <f>'Input Data'!N125</f>
        <v>310.09405401402836</v>
      </c>
      <c r="R39" s="30">
        <f>'Input Data'!O125</f>
        <v>273.02792600423697</v>
      </c>
      <c r="S39" s="30">
        <f>'Input Data'!P125</f>
        <v>262.66045978260877</v>
      </c>
      <c r="T39" s="30">
        <f>'Input Data'!Q125</f>
        <v>282.32496462155848</v>
      </c>
      <c r="U39" s="33"/>
    </row>
    <row r="40" spans="2:21" x14ac:dyDescent="0.3">
      <c r="C40" s="3" t="s">
        <v>108</v>
      </c>
      <c r="D40" s="36"/>
      <c r="E40" s="29">
        <f>E36-E$38-E$39</f>
        <v>754.74999244812693</v>
      </c>
      <c r="F40" s="29">
        <f t="shared" ref="F40:T40" si="16">F36-F$38-F$39</f>
        <v>827.694900149874</v>
      </c>
      <c r="G40" s="29">
        <f t="shared" si="16"/>
        <v>906.73029334435296</v>
      </c>
      <c r="H40" s="29">
        <f t="shared" si="16"/>
        <v>839.3907796373893</v>
      </c>
      <c r="I40" s="29">
        <f t="shared" si="16"/>
        <v>769.12769580061808</v>
      </c>
      <c r="J40" s="29">
        <f t="shared" si="16"/>
        <v>881.96531274876884</v>
      </c>
      <c r="K40" s="29">
        <f t="shared" si="16"/>
        <v>811.50228833536198</v>
      </c>
      <c r="L40" s="29">
        <f t="shared" si="16"/>
        <v>877.82730298185072</v>
      </c>
      <c r="M40" s="29">
        <f t="shared" si="16"/>
        <v>825.5231094785978</v>
      </c>
      <c r="N40" s="29">
        <f t="shared" si="16"/>
        <v>809.38617169985503</v>
      </c>
      <c r="O40" s="29">
        <f t="shared" si="16"/>
        <v>879.8559647725956</v>
      </c>
      <c r="P40" s="29">
        <f t="shared" si="16"/>
        <v>719.85526385348714</v>
      </c>
      <c r="Q40" s="29">
        <f t="shared" si="16"/>
        <v>496.57702490744424</v>
      </c>
      <c r="R40" s="30">
        <f t="shared" si="16"/>
        <v>833.1172942295849</v>
      </c>
      <c r="S40" s="30">
        <f t="shared" si="16"/>
        <v>800.78697098610814</v>
      </c>
      <c r="T40" s="30">
        <f t="shared" si="16"/>
        <v>741.3915044569161</v>
      </c>
      <c r="U40" s="33"/>
    </row>
    <row r="41" spans="2:21" x14ac:dyDescent="0.3">
      <c r="C41" s="3" t="s">
        <v>112</v>
      </c>
      <c r="D41" s="36"/>
      <c r="E41" s="29">
        <f>E37-E$38-E$39</f>
        <v>754.74999244812693</v>
      </c>
      <c r="F41" s="29">
        <f t="shared" ref="F41:T41" si="17">F37-F$38-F$39</f>
        <v>827.694900149874</v>
      </c>
      <c r="G41" s="29">
        <f t="shared" si="17"/>
        <v>906.73029334435296</v>
      </c>
      <c r="H41" s="29">
        <f t="shared" si="17"/>
        <v>839.3907796373893</v>
      </c>
      <c r="I41" s="29">
        <f t="shared" si="17"/>
        <v>769.12769580061808</v>
      </c>
      <c r="J41" s="29">
        <f t="shared" si="17"/>
        <v>881.96531274876884</v>
      </c>
      <c r="K41" s="29">
        <f t="shared" si="17"/>
        <v>811.50228833536198</v>
      </c>
      <c r="L41" s="29">
        <f t="shared" si="17"/>
        <v>877.82730298185072</v>
      </c>
      <c r="M41" s="29">
        <f t="shared" si="17"/>
        <v>825.5231094785978</v>
      </c>
      <c r="N41" s="29">
        <f t="shared" si="17"/>
        <v>809.38617169985503</v>
      </c>
      <c r="O41" s="29">
        <f t="shared" si="17"/>
        <v>879.8559647725956</v>
      </c>
      <c r="P41" s="29">
        <f t="shared" si="17"/>
        <v>719.85526385348714</v>
      </c>
      <c r="Q41" s="29">
        <f t="shared" si="17"/>
        <v>496.57702490744424</v>
      </c>
      <c r="R41" s="30">
        <f t="shared" si="17"/>
        <v>833.1172942295849</v>
      </c>
      <c r="S41" s="30">
        <f t="shared" si="17"/>
        <v>960.40203135208617</v>
      </c>
      <c r="T41" s="30">
        <f t="shared" si="17"/>
        <v>924.99521515366303</v>
      </c>
      <c r="U41" s="33"/>
    </row>
    <row r="42" spans="2:21" x14ac:dyDescent="0.3">
      <c r="C42" s="22"/>
      <c r="D42" s="32"/>
      <c r="E42" s="52"/>
      <c r="F42" s="52"/>
      <c r="G42" s="52"/>
      <c r="H42" s="52"/>
      <c r="I42" s="52"/>
      <c r="J42" s="52"/>
      <c r="K42" s="52"/>
      <c r="L42" s="52"/>
      <c r="M42" s="52"/>
      <c r="N42" s="52"/>
      <c r="O42" s="52"/>
      <c r="P42" s="52"/>
      <c r="Q42" s="52"/>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Data'!B222</f>
        <v>12.655516222025726</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8">R40</f>
        <v>833.1172942295849</v>
      </c>
      <c r="E48" s="29">
        <f t="shared" si="18"/>
        <v>800.78697098610814</v>
      </c>
      <c r="F48" s="29">
        <f t="shared" si="18"/>
        <v>741.3915044569161</v>
      </c>
      <c r="G48" s="52"/>
      <c r="H48" s="52"/>
      <c r="I48" s="52"/>
      <c r="J48" s="52"/>
      <c r="K48" s="52"/>
      <c r="L48" s="52"/>
      <c r="M48" s="52"/>
      <c r="N48" s="52"/>
      <c r="O48" s="52"/>
      <c r="P48" s="52"/>
      <c r="Q48" s="40"/>
      <c r="R48" s="40"/>
      <c r="S48" s="40"/>
      <c r="T48" s="33"/>
    </row>
    <row r="49" spans="2:20" x14ac:dyDescent="0.3">
      <c r="C49" s="3" t="s">
        <v>112</v>
      </c>
      <c r="D49" s="30">
        <f t="shared" si="18"/>
        <v>833.1172942295849</v>
      </c>
      <c r="E49" s="29">
        <f t="shared" si="18"/>
        <v>960.40203135208617</v>
      </c>
      <c r="F49" s="29">
        <f t="shared" si="18"/>
        <v>924.99521515366303</v>
      </c>
      <c r="G49" s="52"/>
      <c r="H49" s="52"/>
      <c r="I49" s="52"/>
      <c r="J49" s="52"/>
      <c r="K49" s="52"/>
      <c r="L49" s="52"/>
      <c r="M49" s="52"/>
      <c r="N49" s="52"/>
      <c r="O49" s="52"/>
      <c r="P49" s="52"/>
      <c r="Q49" s="40"/>
      <c r="R49" s="40"/>
      <c r="S49" s="40"/>
      <c r="T49" s="33"/>
    </row>
    <row r="50" spans="2:20" x14ac:dyDescent="0.3">
      <c r="C50" s="3" t="s">
        <v>160</v>
      </c>
      <c r="D50" s="30">
        <f>'Input Data'!B150</f>
        <v>56.335044466078415</v>
      </c>
      <c r="E50" s="29">
        <f>'Input Data'!C150</f>
        <v>60.613939022641354</v>
      </c>
      <c r="F50" s="29">
        <f>'Input Data'!D150</f>
        <v>133.04360245126628</v>
      </c>
      <c r="G50" s="52"/>
      <c r="H50" s="52"/>
      <c r="I50" s="52"/>
      <c r="J50" s="52"/>
      <c r="K50" s="52"/>
      <c r="L50" s="52"/>
      <c r="M50" s="52"/>
      <c r="N50" s="52"/>
      <c r="O50" s="52"/>
      <c r="P50" s="52"/>
      <c r="Q50" s="40"/>
      <c r="R50" s="40"/>
      <c r="S50" s="40"/>
      <c r="T50" s="33"/>
    </row>
    <row r="51" spans="2:20" x14ac:dyDescent="0.3">
      <c r="C51" s="3" t="s">
        <v>126</v>
      </c>
      <c r="D51" s="30">
        <f>D48-D$50-$D$45</f>
        <v>764.12673354148069</v>
      </c>
      <c r="E51" s="29">
        <f t="shared" ref="E51:F52" si="19">E48-E$50-$D$45</f>
        <v>727.517515741441</v>
      </c>
      <c r="F51" s="29">
        <f t="shared" si="19"/>
        <v>595.69238578362399</v>
      </c>
      <c r="G51" s="52"/>
      <c r="H51" s="52"/>
      <c r="I51" s="52"/>
      <c r="J51" s="52"/>
      <c r="K51" s="52"/>
      <c r="L51" s="52"/>
      <c r="M51" s="52"/>
      <c r="N51" s="52"/>
      <c r="O51" s="52"/>
      <c r="P51" s="52"/>
      <c r="Q51" s="40"/>
      <c r="R51" s="40"/>
      <c r="S51" s="40"/>
      <c r="T51" s="33"/>
    </row>
    <row r="52" spans="2:20" x14ac:dyDescent="0.3">
      <c r="C52" s="3" t="s">
        <v>127</v>
      </c>
      <c r="D52" s="30">
        <f>D49-D$50-$D$45</f>
        <v>764.12673354148069</v>
      </c>
      <c r="E52" s="29">
        <f t="shared" si="19"/>
        <v>887.13257610741903</v>
      </c>
      <c r="F52" s="29">
        <f>F49-F$50-$D$45</f>
        <v>779.29609648037092</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Data'!B175</f>
        <v>0.93421117115258123</v>
      </c>
      <c r="E57" s="52"/>
      <c r="F57" s="52"/>
      <c r="G57" s="52"/>
      <c r="H57" s="52"/>
      <c r="I57" s="52"/>
      <c r="J57" s="52"/>
      <c r="K57" s="52"/>
      <c r="L57" s="52"/>
      <c r="M57" s="52"/>
      <c r="N57" s="52"/>
      <c r="O57" s="52"/>
      <c r="P57" s="52"/>
      <c r="Q57" s="40"/>
      <c r="R57" s="40"/>
      <c r="S57" s="40"/>
      <c r="T57" s="33"/>
    </row>
    <row r="58" spans="2:20" x14ac:dyDescent="0.3">
      <c r="C58" s="3" t="s">
        <v>129</v>
      </c>
      <c r="D58" s="43">
        <f>'Input Data'!B199</f>
        <v>0.64493371299720859</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1000.8432824864552</v>
      </c>
      <c r="E62" s="52"/>
      <c r="F62" s="52"/>
      <c r="G62" s="52"/>
      <c r="H62" s="52"/>
      <c r="I62" s="52"/>
      <c r="J62" s="52"/>
      <c r="K62" s="52"/>
      <c r="L62" s="52"/>
      <c r="M62" s="52"/>
      <c r="N62" s="52"/>
      <c r="O62" s="52"/>
      <c r="P62" s="52"/>
      <c r="Q62" s="40"/>
      <c r="R62" s="40"/>
      <c r="S62" s="40"/>
      <c r="T62" s="33"/>
    </row>
    <row r="63" spans="2:20" x14ac:dyDescent="0.3">
      <c r="C63" s="3" t="s">
        <v>131</v>
      </c>
      <c r="D63" s="30">
        <f>F52/D$56/D$57/D$58</f>
        <v>1309.3221968991249</v>
      </c>
      <c r="E63" s="52"/>
      <c r="F63" s="52"/>
      <c r="G63" s="52"/>
      <c r="H63" s="52"/>
      <c r="I63" s="52"/>
      <c r="J63" s="52"/>
      <c r="K63" s="52"/>
      <c r="L63" s="52"/>
      <c r="M63" s="52"/>
      <c r="N63" s="52"/>
      <c r="O63" s="52"/>
      <c r="P63" s="52"/>
      <c r="Q63" s="40"/>
      <c r="R63" s="40"/>
      <c r="S63" s="40"/>
      <c r="T63" s="33"/>
    </row>
    <row r="64" spans="2:20" ht="14.5" x14ac:dyDescent="0.35">
      <c r="C64" s="3" t="s">
        <v>31</v>
      </c>
      <c r="D64" s="30">
        <f>D63-D62</f>
        <v>308.47891441266972</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1309.3221968991249</v>
      </c>
    </row>
    <row r="72" spans="2:20" ht="14.5" x14ac:dyDescent="0.35">
      <c r="B72" s="75" t="s">
        <v>195</v>
      </c>
    </row>
  </sheetData>
  <phoneticPr fontId="15" type="noConversion"/>
  <hyperlinks>
    <hyperlink ref="B72" location="Contents!A1" display="Link to Contents page" xr:uid="{C37E115A-F1E7-446E-A8A1-F98DC574629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11BAA-D6D1-4308-882B-4BEE6D87B9F1}">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1.8164062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Data'!B18</f>
        <v>9156.7514655158011</v>
      </c>
      <c r="E9" s="28">
        <f>'Input Data'!C18</f>
        <v>9397.4842650791015</v>
      </c>
      <c r="F9" s="28">
        <f>'Input Data'!D18</f>
        <v>9584.1406638790468</v>
      </c>
      <c r="G9" s="28">
        <f>'Input Data'!E18</f>
        <v>9747.0374140424774</v>
      </c>
      <c r="H9" s="28">
        <f>'Input Data'!F18</f>
        <v>9899.3512684739271</v>
      </c>
      <c r="I9" s="28">
        <f>'Input Data'!G18</f>
        <v>10113.021536206021</v>
      </c>
      <c r="J9" s="28">
        <f>'Input Data'!H18</f>
        <v>10282.710725434943</v>
      </c>
      <c r="K9" s="28">
        <f>'Input Data'!I18</f>
        <v>10198.779658958187</v>
      </c>
      <c r="L9" s="28">
        <f>'Input Data'!J18</f>
        <v>10387.847734550585</v>
      </c>
      <c r="M9" s="28">
        <f>'Input Data'!K18</f>
        <v>10577.417747268786</v>
      </c>
      <c r="N9" s="28">
        <f>'Input Data'!L18</f>
        <v>11117.407032585064</v>
      </c>
      <c r="O9" s="28">
        <f>'Input Data'!M18</f>
        <v>11419.934973026555</v>
      </c>
      <c r="P9" s="28">
        <f>'Input Data'!N18</f>
        <v>11505.296890387979</v>
      </c>
      <c r="Q9" s="28">
        <f>'Input Data'!O18</f>
        <v>11557.298421110112</v>
      </c>
      <c r="R9" s="30">
        <f>'Input Data'!P18</f>
        <v>11600.359989993804</v>
      </c>
      <c r="S9" s="30">
        <f>'Input Data'!Q18</f>
        <v>11626.434953208774</v>
      </c>
      <c r="T9" s="30">
        <f>'Input Data'!R18</f>
        <v>11633.258047143774</v>
      </c>
      <c r="V9" s="31"/>
    </row>
    <row r="10" spans="1:22" x14ac:dyDescent="0.3">
      <c r="C10" s="24" t="s">
        <v>26</v>
      </c>
      <c r="D10" s="28">
        <f>D9</f>
        <v>9156.7514655158011</v>
      </c>
      <c r="E10" s="28">
        <f t="shared" ref="E10:Q10" si="0">E9</f>
        <v>9397.4842650791015</v>
      </c>
      <c r="F10" s="28">
        <f t="shared" si="0"/>
        <v>9584.1406638790468</v>
      </c>
      <c r="G10" s="28">
        <f t="shared" si="0"/>
        <v>9747.0374140424774</v>
      </c>
      <c r="H10" s="28">
        <f t="shared" si="0"/>
        <v>9899.3512684739271</v>
      </c>
      <c r="I10" s="28">
        <f t="shared" si="0"/>
        <v>10113.021536206021</v>
      </c>
      <c r="J10" s="28">
        <f t="shared" si="0"/>
        <v>10282.710725434943</v>
      </c>
      <c r="K10" s="28">
        <f t="shared" si="0"/>
        <v>10198.779658958187</v>
      </c>
      <c r="L10" s="28">
        <f t="shared" si="0"/>
        <v>10387.847734550585</v>
      </c>
      <c r="M10" s="28">
        <f t="shared" si="0"/>
        <v>10577.417747268786</v>
      </c>
      <c r="N10" s="28">
        <f t="shared" si="0"/>
        <v>11117.407032585064</v>
      </c>
      <c r="O10" s="28">
        <f t="shared" si="0"/>
        <v>11419.934973026555</v>
      </c>
      <c r="P10" s="28">
        <f t="shared" si="0"/>
        <v>11505.296890387979</v>
      </c>
      <c r="Q10" s="28">
        <f t="shared" si="0"/>
        <v>11557.298421110112</v>
      </c>
      <c r="R10" s="30">
        <f>'Input Data'!B278</f>
        <v>11526.120917038092</v>
      </c>
      <c r="S10" s="30">
        <f>'Input Data'!C278</f>
        <v>11550.935724021612</v>
      </c>
      <c r="T10" s="30"/>
      <c r="V10" s="31"/>
    </row>
    <row r="11" spans="1:22" x14ac:dyDescent="0.3">
      <c r="C11" s="3" t="s">
        <v>28</v>
      </c>
      <c r="D11" s="28"/>
      <c r="E11" s="29"/>
      <c r="F11" s="29"/>
      <c r="G11" s="29"/>
      <c r="H11" s="29"/>
      <c r="I11" s="29"/>
      <c r="J11" s="29"/>
      <c r="K11" s="29"/>
      <c r="L11" s="29"/>
      <c r="M11" s="29"/>
      <c r="N11" s="29"/>
      <c r="O11" s="29"/>
      <c r="P11" s="29"/>
      <c r="Q11" s="29"/>
      <c r="R11" s="30">
        <f>R10-R9</f>
        <v>-74.23907295571189</v>
      </c>
      <c r="S11" s="30">
        <f>S10-S9</f>
        <v>-75.4992291871622</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897.24558713840145</v>
      </c>
      <c r="F17" s="29">
        <f t="shared" ref="F17:T17" si="2">F21+F24</f>
        <v>783.69423391436317</v>
      </c>
      <c r="G17" s="29">
        <f t="shared" si="2"/>
        <v>897.53137003892402</v>
      </c>
      <c r="H17" s="29">
        <f t="shared" si="2"/>
        <v>947.86156005667453</v>
      </c>
      <c r="I17" s="29">
        <f t="shared" si="2"/>
        <v>1003.0810746971462</v>
      </c>
      <c r="J17" s="29">
        <f t="shared" si="2"/>
        <v>1157.0549750497239</v>
      </c>
      <c r="K17" s="29">
        <f t="shared" si="2"/>
        <v>1073.1693842147956</v>
      </c>
      <c r="L17" s="29">
        <f t="shared" si="2"/>
        <v>977.73906617555576</v>
      </c>
      <c r="M17" s="29">
        <f t="shared" si="2"/>
        <v>903.58809847428006</v>
      </c>
      <c r="N17" s="29">
        <f t="shared" si="2"/>
        <v>721.03696868296186</v>
      </c>
      <c r="O17" s="29">
        <f t="shared" si="2"/>
        <v>845.67204098190177</v>
      </c>
      <c r="P17" s="29">
        <f t="shared" si="2"/>
        <v>1028.2540077227559</v>
      </c>
      <c r="Q17" s="29">
        <f t="shared" si="2"/>
        <v>1093.9886046926163</v>
      </c>
      <c r="R17" s="30">
        <f t="shared" si="2"/>
        <v>1068.0690284039433</v>
      </c>
      <c r="S17" s="30">
        <f t="shared" si="2"/>
        <v>1042.6025737171965</v>
      </c>
      <c r="T17" s="30">
        <f t="shared" si="2"/>
        <v>1031.432656428814</v>
      </c>
    </row>
    <row r="18" spans="2:21" x14ac:dyDescent="0.3">
      <c r="C18" s="3" t="s">
        <v>110</v>
      </c>
      <c r="D18" s="36"/>
      <c r="E18" s="29">
        <f>E22+E25</f>
        <v>897.24558713840145</v>
      </c>
      <c r="F18" s="29">
        <f t="shared" ref="F18:T18" si="3">F22+F25</f>
        <v>783.69423391436317</v>
      </c>
      <c r="G18" s="29">
        <f t="shared" si="3"/>
        <v>897.53137003892402</v>
      </c>
      <c r="H18" s="29">
        <f t="shared" si="3"/>
        <v>947.86156005667453</v>
      </c>
      <c r="I18" s="29">
        <f t="shared" si="3"/>
        <v>1003.0810746971462</v>
      </c>
      <c r="J18" s="29">
        <f t="shared" si="3"/>
        <v>1157.0549750497239</v>
      </c>
      <c r="K18" s="29">
        <f t="shared" si="3"/>
        <v>1073.1693842147956</v>
      </c>
      <c r="L18" s="29">
        <f t="shared" si="3"/>
        <v>977.73906617555576</v>
      </c>
      <c r="M18" s="29">
        <f t="shared" si="3"/>
        <v>903.58809847428006</v>
      </c>
      <c r="N18" s="29">
        <f t="shared" si="3"/>
        <v>721.03696868296186</v>
      </c>
      <c r="O18" s="29">
        <f t="shared" si="3"/>
        <v>845.67204098190177</v>
      </c>
      <c r="P18" s="29">
        <f t="shared" si="3"/>
        <v>1028.2540077227559</v>
      </c>
      <c r="Q18" s="29">
        <f t="shared" si="3"/>
        <v>1093.9886046926163</v>
      </c>
      <c r="R18" s="30">
        <f t="shared" si="3"/>
        <v>1068.0690284039433</v>
      </c>
      <c r="S18" s="30">
        <f t="shared" si="3"/>
        <v>1035.9302076353879</v>
      </c>
      <c r="T18" s="30">
        <f t="shared" si="3"/>
        <v>1024.7347846536532</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-6.6723660818086046</v>
      </c>
      <c r="T19" s="30">
        <f>T18-T17</f>
        <v>-6.6978717751608201</v>
      </c>
    </row>
    <row r="20" spans="2:21" x14ac:dyDescent="0.3">
      <c r="C20" s="24" t="s">
        <v>24</v>
      </c>
      <c r="D20" s="25"/>
      <c r="E20" s="44">
        <f>'Input Data'!B44</f>
        <v>6.1698609555765713E-2</v>
      </c>
      <c r="F20" s="44">
        <f>'Input Data'!C44</f>
        <v>5.4051079487691334E-2</v>
      </c>
      <c r="G20" s="44">
        <f>'Input Data'!D44</f>
        <v>6.4989632625008717E-2</v>
      </c>
      <c r="H20" s="44">
        <f>'Input Data'!E44</f>
        <v>7.1785924387121808E-2</v>
      </c>
      <c r="I20" s="44">
        <f>'Input Data'!F44</f>
        <v>7.6865610720241007E-2</v>
      </c>
      <c r="J20" s="44">
        <f>'Input Data'!G44</f>
        <v>9.0015823267282288E-2</v>
      </c>
      <c r="K20" s="44">
        <f>'Input Data'!H44</f>
        <v>8.6584454711227929E-2</v>
      </c>
      <c r="L20" s="44">
        <f>'Input Data'!I44</f>
        <v>7.9988460739230341E-2</v>
      </c>
      <c r="M20" s="44">
        <f>'Input Data'!J44</f>
        <v>7.2730472476974242E-2</v>
      </c>
      <c r="N20" s="44">
        <f>'Input Data'!K44</f>
        <v>5.8358900524368484E-2</v>
      </c>
      <c r="O20" s="44">
        <f>'Input Data'!L44</f>
        <v>6.4812945574719297E-2</v>
      </c>
      <c r="P20" s="44">
        <f>'Input Data'!M44</f>
        <v>8.2130818854528997E-2</v>
      </c>
      <c r="Q20" s="44">
        <f>'Input Data'!N44</f>
        <v>8.5770630311863716E-2</v>
      </c>
      <c r="R20" s="45">
        <f>'Input Data'!O44</f>
        <v>8.2621514425201839E-2</v>
      </c>
      <c r="S20" s="45">
        <f>'Input Data'!P44</f>
        <v>8.0184762659470901E-2</v>
      </c>
      <c r="T20" s="45">
        <f>'Input Data'!Q44</f>
        <v>7.9022458813898355E-2</v>
      </c>
    </row>
    <row r="21" spans="2:21" x14ac:dyDescent="0.3">
      <c r="C21" s="3" t="s">
        <v>150</v>
      </c>
      <c r="D21" s="36"/>
      <c r="E21" s="29">
        <f>E$20*D9</f>
        <v>564.95883347004485</v>
      </c>
      <c r="F21" s="29">
        <f t="shared" ref="F21:T21" si="5">F$20*E9</f>
        <v>507.94416899611912</v>
      </c>
      <c r="G21" s="29">
        <f t="shared" si="5"/>
        <v>622.86978077190645</v>
      </c>
      <c r="H21" s="29">
        <f t="shared" si="5"/>
        <v>699.7000908029006</v>
      </c>
      <c r="I21" s="29">
        <f t="shared" si="5"/>
        <v>760.91968098544089</v>
      </c>
      <c r="J21" s="29">
        <f t="shared" si="5"/>
        <v>910.33195930134082</v>
      </c>
      <c r="K21" s="29">
        <f t="shared" si="5"/>
        <v>890.3229011150795</v>
      </c>
      <c r="L21" s="29">
        <f t="shared" si="5"/>
        <v>815.78468633863793</v>
      </c>
      <c r="M21" s="29">
        <f t="shared" si="5"/>
        <v>755.51307375273063</v>
      </c>
      <c r="N21" s="29">
        <f t="shared" si="5"/>
        <v>617.2864701175489</v>
      </c>
      <c r="O21" s="29">
        <f t="shared" si="5"/>
        <v>720.5518969349373</v>
      </c>
      <c r="P21" s="29">
        <f t="shared" si="5"/>
        <v>937.92861060014445</v>
      </c>
      <c r="Q21" s="29">
        <f t="shared" si="5"/>
        <v>986.81656621370257</v>
      </c>
      <c r="R21" s="30">
        <f t="shared" si="5"/>
        <v>954.88149821611159</v>
      </c>
      <c r="S21" s="30">
        <f t="shared" si="5"/>
        <v>930.17211256207543</v>
      </c>
      <c r="T21" s="30">
        <f t="shared" si="5"/>
        <v>918.7494772424086</v>
      </c>
    </row>
    <row r="22" spans="2:21" x14ac:dyDescent="0.3">
      <c r="C22" s="3" t="s">
        <v>151</v>
      </c>
      <c r="D22" s="36"/>
      <c r="E22" s="29">
        <f>E$20*D10</f>
        <v>564.95883347004485</v>
      </c>
      <c r="F22" s="29">
        <f t="shared" ref="F22:T22" si="6">F$20*E10</f>
        <v>507.94416899611912</v>
      </c>
      <c r="G22" s="29">
        <f t="shared" si="6"/>
        <v>622.86978077190645</v>
      </c>
      <c r="H22" s="29">
        <f t="shared" si="6"/>
        <v>699.7000908029006</v>
      </c>
      <c r="I22" s="29">
        <f t="shared" si="6"/>
        <v>760.91968098544089</v>
      </c>
      <c r="J22" s="29">
        <f t="shared" si="6"/>
        <v>910.33195930134082</v>
      </c>
      <c r="K22" s="29">
        <f t="shared" si="6"/>
        <v>890.3229011150795</v>
      </c>
      <c r="L22" s="29">
        <f t="shared" si="6"/>
        <v>815.78468633863793</v>
      </c>
      <c r="M22" s="29">
        <f t="shared" si="6"/>
        <v>755.51307375273063</v>
      </c>
      <c r="N22" s="29">
        <f t="shared" si="6"/>
        <v>617.2864701175489</v>
      </c>
      <c r="O22" s="29">
        <f t="shared" si="6"/>
        <v>720.5518969349373</v>
      </c>
      <c r="P22" s="29">
        <f t="shared" si="6"/>
        <v>937.92861060014445</v>
      </c>
      <c r="Q22" s="29">
        <f t="shared" si="6"/>
        <v>986.81656621370257</v>
      </c>
      <c r="R22" s="30">
        <f t="shared" si="6"/>
        <v>954.88149821611159</v>
      </c>
      <c r="S22" s="30">
        <f t="shared" si="6"/>
        <v>924.21927011706248</v>
      </c>
      <c r="T22" s="30">
        <f t="shared" si="6"/>
        <v>912.78334251348508</v>
      </c>
      <c r="U22" s="39"/>
    </row>
    <row r="23" spans="2:21" x14ac:dyDescent="0.3">
      <c r="C23" s="24" t="s">
        <v>29</v>
      </c>
      <c r="D23" s="25"/>
      <c r="E23" s="44">
        <f>'Input Data'!B69</f>
        <v>3.6288716027703047E-2</v>
      </c>
      <c r="F23" s="44">
        <f>'Input Data'!C69</f>
        <v>2.9342966387602993E-2</v>
      </c>
      <c r="G23" s="44">
        <f>'Input Data'!D69</f>
        <v>2.8657925514612825E-2</v>
      </c>
      <c r="H23" s="44">
        <f>'Input Data'!E69</f>
        <v>2.5460194591666364E-2</v>
      </c>
      <c r="I23" s="44">
        <f>'Input Data'!F69</f>
        <v>2.4462349819114625E-2</v>
      </c>
      <c r="J23" s="44">
        <f>'Input Data'!G69</f>
        <v>2.4396567817548943E-2</v>
      </c>
      <c r="K23" s="44">
        <f>'Input Data'!H69</f>
        <v>1.778193396488667E-2</v>
      </c>
      <c r="L23" s="44">
        <f>'Input Data'!I69</f>
        <v>1.5879780253381961E-2</v>
      </c>
      <c r="M23" s="44">
        <f>'Input Data'!J69</f>
        <v>1.4254639508147897E-2</v>
      </c>
      <c r="N23" s="44">
        <f>'Input Data'!K69</f>
        <v>9.808679305703184E-3</v>
      </c>
      <c r="O23" s="44">
        <f>'Input Data'!L69</f>
        <v>1.125443583024692E-2</v>
      </c>
      <c r="P23" s="44">
        <f>'Input Data'!M69</f>
        <v>7.9094493388934817E-3</v>
      </c>
      <c r="Q23" s="44">
        <f>'Input Data'!N69</f>
        <v>9.3150172046798669E-3</v>
      </c>
      <c r="R23" s="45">
        <f>'Input Data'!O69</f>
        <v>9.7935976093762259E-3</v>
      </c>
      <c r="S23" s="45">
        <f>'Input Data'!P69</f>
        <v>9.6919803568252076E-3</v>
      </c>
      <c r="T23" s="45">
        <f>'Input Data'!Q69</f>
        <v>9.6919803568252076E-3</v>
      </c>
    </row>
    <row r="24" spans="2:21" x14ac:dyDescent="0.3">
      <c r="C24" s="3" t="s">
        <v>152</v>
      </c>
      <c r="D24" s="36"/>
      <c r="E24" s="29">
        <f>E$23*D9</f>
        <v>332.2867536683566</v>
      </c>
      <c r="F24" s="29">
        <f t="shared" ref="F24:T24" si="7">F$23*E9</f>
        <v>275.75006491824411</v>
      </c>
      <c r="G24" s="29">
        <f t="shared" si="7"/>
        <v>274.66158926701763</v>
      </c>
      <c r="H24" s="29">
        <f t="shared" si="7"/>
        <v>248.16146925377399</v>
      </c>
      <c r="I24" s="29">
        <f t="shared" si="7"/>
        <v>242.1613937117053</v>
      </c>
      <c r="J24" s="29">
        <f t="shared" si="7"/>
        <v>246.72301574838318</v>
      </c>
      <c r="K24" s="29">
        <f t="shared" si="7"/>
        <v>182.84648309971607</v>
      </c>
      <c r="L24" s="29">
        <f t="shared" si="7"/>
        <v>161.95437983691781</v>
      </c>
      <c r="M24" s="29">
        <f t="shared" si="7"/>
        <v>148.0750247215494</v>
      </c>
      <c r="N24" s="29">
        <f t="shared" si="7"/>
        <v>103.75049856541294</v>
      </c>
      <c r="O24" s="29">
        <f t="shared" si="7"/>
        <v>125.12014404696444</v>
      </c>
      <c r="P24" s="29">
        <f t="shared" si="7"/>
        <v>90.325397122611434</v>
      </c>
      <c r="Q24" s="29">
        <f t="shared" si="7"/>
        <v>107.17203847891381</v>
      </c>
      <c r="R24" s="30">
        <f t="shared" si="7"/>
        <v>113.18753018783163</v>
      </c>
      <c r="S24" s="30">
        <f t="shared" si="7"/>
        <v>112.43046115512101</v>
      </c>
      <c r="T24" s="30">
        <f t="shared" si="7"/>
        <v>112.68317918640544</v>
      </c>
    </row>
    <row r="25" spans="2:21" x14ac:dyDescent="0.3">
      <c r="C25" s="3" t="s">
        <v>153</v>
      </c>
      <c r="D25" s="36"/>
      <c r="E25" s="29">
        <f>E$23*D10</f>
        <v>332.2867536683566</v>
      </c>
      <c r="F25" s="29">
        <f t="shared" ref="F25:T25" si="8">F$23*E10</f>
        <v>275.75006491824411</v>
      </c>
      <c r="G25" s="29">
        <f t="shared" si="8"/>
        <v>274.66158926701763</v>
      </c>
      <c r="H25" s="29">
        <f t="shared" si="8"/>
        <v>248.16146925377399</v>
      </c>
      <c r="I25" s="29">
        <f t="shared" si="8"/>
        <v>242.1613937117053</v>
      </c>
      <c r="J25" s="29">
        <f t="shared" si="8"/>
        <v>246.72301574838318</v>
      </c>
      <c r="K25" s="29">
        <f t="shared" si="8"/>
        <v>182.84648309971607</v>
      </c>
      <c r="L25" s="29">
        <f t="shared" si="8"/>
        <v>161.95437983691781</v>
      </c>
      <c r="M25" s="29">
        <f t="shared" si="8"/>
        <v>148.0750247215494</v>
      </c>
      <c r="N25" s="29">
        <f t="shared" si="8"/>
        <v>103.75049856541294</v>
      </c>
      <c r="O25" s="29">
        <f t="shared" si="8"/>
        <v>125.12014404696444</v>
      </c>
      <c r="P25" s="29">
        <f t="shared" si="8"/>
        <v>90.325397122611434</v>
      </c>
      <c r="Q25" s="29">
        <f t="shared" si="8"/>
        <v>107.17203847891381</v>
      </c>
      <c r="R25" s="30">
        <f t="shared" si="8"/>
        <v>113.18753018783163</v>
      </c>
      <c r="S25" s="30">
        <f t="shared" si="8"/>
        <v>111.71093751832534</v>
      </c>
      <c r="T25" s="30">
        <f t="shared" si="8"/>
        <v>111.95144214016803</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Data'!B302</f>
        <v>820.87536600306112</v>
      </c>
      <c r="F30" s="29">
        <f>'Input Data'!C302</f>
        <v>966.24555076697425</v>
      </c>
      <c r="G30" s="29">
        <f>'Input Data'!D302</f>
        <v>948.77175499445389</v>
      </c>
      <c r="H30" s="29">
        <f>'Input Data'!E302</f>
        <v>1089.6781507967073</v>
      </c>
      <c r="I30" s="29">
        <f>'Input Data'!F302</f>
        <v>1062.1371507052193</v>
      </c>
      <c r="J30" s="29">
        <f>'Input Data'!G302</f>
        <v>1093.1893603357403</v>
      </c>
      <c r="K30" s="29">
        <f>'Input Data'!H302</f>
        <v>1105.4296033511405</v>
      </c>
      <c r="L30" s="29">
        <f>'Input Data'!I302</f>
        <v>1269.8956379525569</v>
      </c>
      <c r="M30" s="29">
        <f>'Input Data'!J302</f>
        <v>1255.6602489169723</v>
      </c>
      <c r="N30" s="29">
        <f>'Input Data'!K302</f>
        <v>1259.799480856168</v>
      </c>
      <c r="O30" s="29">
        <f>'Input Data'!L302</f>
        <v>1236.5062744482107</v>
      </c>
      <c r="P30" s="29">
        <f>'Input Data'!M302</f>
        <v>1131.696278235404</v>
      </c>
      <c r="Q30" s="29">
        <f>'Input Data'!N302</f>
        <v>1112.2708349148484</v>
      </c>
      <c r="R30" s="30">
        <f>R9*($D$6+1)-Q9+R17</f>
        <v>1170.209731598638</v>
      </c>
      <c r="S30" s="30">
        <f>S9*($D$6+1)-R9+S17</f>
        <v>1127.8894676611487</v>
      </c>
      <c r="T30" s="30">
        <f>T9*($D$6+1)-S9+T17</f>
        <v>1097.5024302284555</v>
      </c>
    </row>
    <row r="31" spans="2:21" x14ac:dyDescent="0.3">
      <c r="C31" s="3" t="s">
        <v>111</v>
      </c>
      <c r="D31" s="51"/>
      <c r="E31" s="29">
        <f>E30</f>
        <v>820.87536600306112</v>
      </c>
      <c r="F31" s="29">
        <f t="shared" ref="F31:Q31" si="10">F30</f>
        <v>966.24555076697425</v>
      </c>
      <c r="G31" s="29">
        <f t="shared" si="10"/>
        <v>948.77175499445389</v>
      </c>
      <c r="H31" s="29">
        <f t="shared" si="10"/>
        <v>1089.6781507967073</v>
      </c>
      <c r="I31" s="29">
        <f t="shared" si="10"/>
        <v>1062.1371507052193</v>
      </c>
      <c r="J31" s="29">
        <f t="shared" si="10"/>
        <v>1093.1893603357403</v>
      </c>
      <c r="K31" s="29">
        <f t="shared" si="10"/>
        <v>1105.4296033511405</v>
      </c>
      <c r="L31" s="29">
        <f t="shared" si="10"/>
        <v>1269.8956379525569</v>
      </c>
      <c r="M31" s="29">
        <f t="shared" si="10"/>
        <v>1255.6602489169723</v>
      </c>
      <c r="N31" s="29">
        <f t="shared" si="10"/>
        <v>1259.799480856168</v>
      </c>
      <c r="O31" s="29">
        <f t="shared" si="10"/>
        <v>1236.5062744482107</v>
      </c>
      <c r="P31" s="29">
        <f t="shared" si="10"/>
        <v>1131.696278235404</v>
      </c>
      <c r="Q31" s="29">
        <f t="shared" si="10"/>
        <v>1112.2708349148484</v>
      </c>
      <c r="R31" s="30">
        <f t="shared" ref="R31:S31" si="11">R9*($D$6+1)-Q10+R18</f>
        <v>1170.209731598638</v>
      </c>
      <c r="S31" s="30">
        <f t="shared" si="11"/>
        <v>1195.456174535052</v>
      </c>
      <c r="T31" s="30">
        <f>T9*($D$6+1)-S10+T18</f>
        <v>1166.3037876404569</v>
      </c>
      <c r="U31" s="33"/>
    </row>
    <row r="33" spans="2:21" x14ac:dyDescent="0.3">
      <c r="B33" s="22" t="s">
        <v>154</v>
      </c>
    </row>
    <row r="35" spans="2:21" x14ac:dyDescent="0.3">
      <c r="C35" s="36"/>
      <c r="D35" s="28" t="str">
        <f>D29</f>
        <v>2010/11</v>
      </c>
      <c r="E35" s="28" t="str">
        <f t="shared" ref="E35:T35" si="12">E29</f>
        <v>2011/12</v>
      </c>
      <c r="F35" s="28" t="str">
        <f t="shared" si="12"/>
        <v>2012/13</v>
      </c>
      <c r="G35" s="28" t="str">
        <f t="shared" si="12"/>
        <v>2013/14</v>
      </c>
      <c r="H35" s="28" t="str">
        <f t="shared" si="12"/>
        <v>2014/15</v>
      </c>
      <c r="I35" s="28" t="str">
        <f t="shared" si="12"/>
        <v>2015/16</v>
      </c>
      <c r="J35" s="28" t="str">
        <f t="shared" si="12"/>
        <v>2016/17</v>
      </c>
      <c r="K35" s="28" t="str">
        <f t="shared" si="12"/>
        <v>2017/18</v>
      </c>
      <c r="L35" s="28" t="str">
        <f t="shared" si="12"/>
        <v>2018/19</v>
      </c>
      <c r="M35" s="28" t="str">
        <f t="shared" si="12"/>
        <v>2019/20</v>
      </c>
      <c r="N35" s="28" t="str">
        <f t="shared" si="12"/>
        <v>2020/21</v>
      </c>
      <c r="O35" s="28" t="str">
        <f t="shared" si="12"/>
        <v>2021/22</v>
      </c>
      <c r="P35" s="28" t="str">
        <f t="shared" si="12"/>
        <v>2022/23</v>
      </c>
      <c r="Q35" s="28" t="str">
        <f t="shared" si="12"/>
        <v>2023/24</v>
      </c>
      <c r="R35" s="28" t="str">
        <f t="shared" si="12"/>
        <v>2024/25</v>
      </c>
      <c r="S35" s="28" t="str">
        <f t="shared" si="12"/>
        <v>2025/26</v>
      </c>
      <c r="T35" s="28" t="str">
        <f t="shared" si="12"/>
        <v>2026/27</v>
      </c>
    </row>
    <row r="36" spans="2:21" x14ac:dyDescent="0.3">
      <c r="C36" s="3" t="s">
        <v>107</v>
      </c>
      <c r="D36" s="37"/>
      <c r="E36" s="29">
        <f t="shared" ref="E36:T36" si="13">E30</f>
        <v>820.87536600306112</v>
      </c>
      <c r="F36" s="29">
        <f t="shared" si="13"/>
        <v>966.24555076697425</v>
      </c>
      <c r="G36" s="29">
        <f t="shared" si="13"/>
        <v>948.77175499445389</v>
      </c>
      <c r="H36" s="29">
        <f t="shared" si="13"/>
        <v>1089.6781507967073</v>
      </c>
      <c r="I36" s="29">
        <f t="shared" si="13"/>
        <v>1062.1371507052193</v>
      </c>
      <c r="J36" s="29">
        <f t="shared" si="13"/>
        <v>1093.1893603357403</v>
      </c>
      <c r="K36" s="29">
        <f t="shared" si="13"/>
        <v>1105.4296033511405</v>
      </c>
      <c r="L36" s="29">
        <f t="shared" si="13"/>
        <v>1269.8956379525569</v>
      </c>
      <c r="M36" s="29">
        <f t="shared" si="13"/>
        <v>1255.6602489169723</v>
      </c>
      <c r="N36" s="29">
        <f t="shared" si="13"/>
        <v>1259.799480856168</v>
      </c>
      <c r="O36" s="29">
        <f t="shared" si="13"/>
        <v>1236.5062744482107</v>
      </c>
      <c r="P36" s="29">
        <f t="shared" si="13"/>
        <v>1131.696278235404</v>
      </c>
      <c r="Q36" s="29">
        <f t="shared" si="13"/>
        <v>1112.2708349148484</v>
      </c>
      <c r="R36" s="30">
        <f t="shared" si="13"/>
        <v>1170.209731598638</v>
      </c>
      <c r="S36" s="30">
        <f t="shared" si="13"/>
        <v>1127.8894676611487</v>
      </c>
      <c r="T36" s="30">
        <f t="shared" si="13"/>
        <v>1097.5024302284555</v>
      </c>
      <c r="U36" s="33"/>
    </row>
    <row r="37" spans="2:21" x14ac:dyDescent="0.3">
      <c r="C37" s="3" t="s">
        <v>111</v>
      </c>
      <c r="D37" s="37"/>
      <c r="E37" s="29">
        <f>E31</f>
        <v>820.87536600306112</v>
      </c>
      <c r="F37" s="29">
        <f t="shared" ref="F37:T37" si="14">F31</f>
        <v>966.24555076697425</v>
      </c>
      <c r="G37" s="29">
        <f t="shared" si="14"/>
        <v>948.77175499445389</v>
      </c>
      <c r="H37" s="29">
        <f t="shared" si="14"/>
        <v>1089.6781507967073</v>
      </c>
      <c r="I37" s="29">
        <f t="shared" si="14"/>
        <v>1062.1371507052193</v>
      </c>
      <c r="J37" s="29">
        <f t="shared" si="14"/>
        <v>1093.1893603357403</v>
      </c>
      <c r="K37" s="29">
        <f t="shared" si="14"/>
        <v>1105.4296033511405</v>
      </c>
      <c r="L37" s="29">
        <f t="shared" si="14"/>
        <v>1269.8956379525569</v>
      </c>
      <c r="M37" s="29">
        <f t="shared" si="14"/>
        <v>1255.6602489169723</v>
      </c>
      <c r="N37" s="29">
        <f t="shared" si="14"/>
        <v>1259.799480856168</v>
      </c>
      <c r="O37" s="29">
        <f t="shared" si="14"/>
        <v>1236.5062744482107</v>
      </c>
      <c r="P37" s="29">
        <f t="shared" si="14"/>
        <v>1131.696278235404</v>
      </c>
      <c r="Q37" s="29">
        <f t="shared" si="14"/>
        <v>1112.2708349148484</v>
      </c>
      <c r="R37" s="30">
        <f t="shared" si="14"/>
        <v>1170.209731598638</v>
      </c>
      <c r="S37" s="30">
        <f t="shared" si="14"/>
        <v>1195.456174535052</v>
      </c>
      <c r="T37" s="30">
        <f t="shared" si="14"/>
        <v>1166.3037876404569</v>
      </c>
      <c r="U37" s="33"/>
    </row>
    <row r="38" spans="2:21" x14ac:dyDescent="0.3">
      <c r="C38" s="3" t="s">
        <v>25</v>
      </c>
      <c r="D38" s="36"/>
      <c r="E38" s="29">
        <f>'Input Data'!B100</f>
        <v>221.11419174398171</v>
      </c>
      <c r="F38" s="29">
        <f>'Input Data'!C100</f>
        <v>278.4461313566195</v>
      </c>
      <c r="G38" s="29">
        <f>'Input Data'!D100</f>
        <v>271.56776522603303</v>
      </c>
      <c r="H38" s="29">
        <f>'Input Data'!E100</f>
        <v>347.23791383641611</v>
      </c>
      <c r="I38" s="29">
        <f>'Input Data'!F100</f>
        <v>307.58057428288987</v>
      </c>
      <c r="J38" s="29">
        <f>'Input Data'!G100</f>
        <v>358.78079449082418</v>
      </c>
      <c r="K38" s="29">
        <f>'Input Data'!H100</f>
        <v>323.57083148937579</v>
      </c>
      <c r="L38" s="29">
        <f>'Input Data'!I100</f>
        <v>346.12627769893572</v>
      </c>
      <c r="M38" s="29">
        <f>'Input Data'!J100</f>
        <v>303.46792865173586</v>
      </c>
      <c r="N38" s="29">
        <f>'Input Data'!K100</f>
        <v>326.69142202393368</v>
      </c>
      <c r="O38" s="29">
        <f>'Input Data'!L100</f>
        <v>328.4881738434994</v>
      </c>
      <c r="P38" s="29">
        <f>'Input Data'!M100</f>
        <v>347.57279479984965</v>
      </c>
      <c r="Q38" s="29">
        <f>'Input Data'!N100</f>
        <v>453.52657600419957</v>
      </c>
      <c r="R38" s="30">
        <f>'Input Data'!O100</f>
        <v>348.52809987529417</v>
      </c>
      <c r="S38" s="30">
        <f>'Input Data'!P100</f>
        <v>348.52809987529417</v>
      </c>
      <c r="T38" s="30">
        <f>'Input Data'!Q100</f>
        <v>348.52809987529417</v>
      </c>
      <c r="U38" s="33"/>
    </row>
    <row r="39" spans="2:21" x14ac:dyDescent="0.3">
      <c r="C39" s="3" t="s">
        <v>30</v>
      </c>
      <c r="D39" s="36"/>
      <c r="E39" s="29">
        <f>'Input Data'!B126</f>
        <v>122.20058967122472</v>
      </c>
      <c r="F39" s="29">
        <f>'Input Data'!C126</f>
        <v>162.13357676287495</v>
      </c>
      <c r="G39" s="29">
        <f>'Input Data'!D126</f>
        <v>175.15940726327926</v>
      </c>
      <c r="H39" s="29">
        <f>'Input Data'!E126</f>
        <v>163.54372065352459</v>
      </c>
      <c r="I39" s="29">
        <f>'Input Data'!F126</f>
        <v>182.44214876258098</v>
      </c>
      <c r="J39" s="29">
        <f>'Input Data'!G126</f>
        <v>167.26245650349216</v>
      </c>
      <c r="K39" s="29">
        <f>'Input Data'!H126</f>
        <v>136.70913650816425</v>
      </c>
      <c r="L39" s="29">
        <f>'Input Data'!I126</f>
        <v>106.91928178798706</v>
      </c>
      <c r="M39" s="29">
        <f>'Input Data'!J126</f>
        <v>130.1619881554563</v>
      </c>
      <c r="N39" s="29">
        <f>'Input Data'!K126</f>
        <v>157.39909667371785</v>
      </c>
      <c r="O39" s="29">
        <f>'Input Data'!L126</f>
        <v>182.74274183292712</v>
      </c>
      <c r="P39" s="29">
        <f>'Input Data'!M126</f>
        <v>248.03222957803098</v>
      </c>
      <c r="Q39" s="29">
        <f>'Input Data'!N126</f>
        <v>175.18764909961905</v>
      </c>
      <c r="R39" s="30">
        <f>'Input Data'!O126</f>
        <v>179.81076181005614</v>
      </c>
      <c r="S39" s="30">
        <f>'Input Data'!P126</f>
        <v>173.2820046650622</v>
      </c>
      <c r="T39" s="30">
        <f>'Input Data'!Q126</f>
        <v>186.42986170185603</v>
      </c>
      <c r="U39" s="33"/>
    </row>
    <row r="40" spans="2:21" x14ac:dyDescent="0.3">
      <c r="C40" s="3" t="s">
        <v>108</v>
      </c>
      <c r="D40" s="36"/>
      <c r="E40" s="29">
        <f>E36-E$38-E$39</f>
        <v>477.56058458785469</v>
      </c>
      <c r="F40" s="29">
        <f t="shared" ref="F40:T40" si="15">F36-F$38-F$39</f>
        <v>525.66584264747985</v>
      </c>
      <c r="G40" s="29">
        <f t="shared" si="15"/>
        <v>502.04458250514153</v>
      </c>
      <c r="H40" s="29">
        <f t="shared" si="15"/>
        <v>578.89651630676667</v>
      </c>
      <c r="I40" s="29">
        <f t="shared" si="15"/>
        <v>572.11442765974834</v>
      </c>
      <c r="J40" s="29">
        <f t="shared" si="15"/>
        <v>567.14610934142388</v>
      </c>
      <c r="K40" s="29">
        <f t="shared" si="15"/>
        <v>645.14963535360039</v>
      </c>
      <c r="L40" s="29">
        <f t="shared" si="15"/>
        <v>816.85007846563406</v>
      </c>
      <c r="M40" s="29">
        <f t="shared" si="15"/>
        <v>822.03033210978015</v>
      </c>
      <c r="N40" s="29">
        <f t="shared" si="15"/>
        <v>775.70896215851644</v>
      </c>
      <c r="O40" s="29">
        <f t="shared" si="15"/>
        <v>725.27535877178411</v>
      </c>
      <c r="P40" s="29">
        <f t="shared" si="15"/>
        <v>536.09125385752338</v>
      </c>
      <c r="Q40" s="29">
        <f t="shared" si="15"/>
        <v>483.55660981102972</v>
      </c>
      <c r="R40" s="30">
        <f t="shared" si="15"/>
        <v>641.87086991328761</v>
      </c>
      <c r="S40" s="30">
        <f t="shared" si="15"/>
        <v>606.07936312079232</v>
      </c>
      <c r="T40" s="30">
        <f t="shared" si="15"/>
        <v>562.54446865130535</v>
      </c>
      <c r="U40" s="33"/>
    </row>
    <row r="41" spans="2:21" x14ac:dyDescent="0.3">
      <c r="C41" s="3" t="s">
        <v>112</v>
      </c>
      <c r="D41" s="36"/>
      <c r="E41" s="29">
        <f>E37-E$38-E$39</f>
        <v>477.56058458785469</v>
      </c>
      <c r="F41" s="29">
        <f t="shared" ref="F41:T41" si="16">F37-F$38-F$39</f>
        <v>525.66584264747985</v>
      </c>
      <c r="G41" s="29">
        <f t="shared" si="16"/>
        <v>502.04458250514153</v>
      </c>
      <c r="H41" s="29">
        <f t="shared" si="16"/>
        <v>578.89651630676667</v>
      </c>
      <c r="I41" s="29">
        <f t="shared" si="16"/>
        <v>572.11442765974834</v>
      </c>
      <c r="J41" s="29">
        <f t="shared" si="16"/>
        <v>567.14610934142388</v>
      </c>
      <c r="K41" s="29">
        <f t="shared" si="16"/>
        <v>645.14963535360039</v>
      </c>
      <c r="L41" s="29">
        <f t="shared" si="16"/>
        <v>816.85007846563406</v>
      </c>
      <c r="M41" s="29">
        <f t="shared" si="16"/>
        <v>822.03033210978015</v>
      </c>
      <c r="N41" s="29">
        <f t="shared" si="16"/>
        <v>775.70896215851644</v>
      </c>
      <c r="O41" s="29">
        <f t="shared" si="16"/>
        <v>725.27535877178411</v>
      </c>
      <c r="P41" s="29">
        <f t="shared" si="16"/>
        <v>536.09125385752338</v>
      </c>
      <c r="Q41" s="29">
        <f t="shared" si="16"/>
        <v>483.55660981102972</v>
      </c>
      <c r="R41" s="30">
        <f t="shared" si="16"/>
        <v>641.87086991328761</v>
      </c>
      <c r="S41" s="30">
        <f t="shared" si="16"/>
        <v>673.64606999469561</v>
      </c>
      <c r="T41" s="30">
        <f t="shared" si="16"/>
        <v>631.34582606330673</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Data'!B223</f>
        <v>12.323684368747994</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7">R40</f>
        <v>641.87086991328761</v>
      </c>
      <c r="E48" s="29">
        <f t="shared" si="17"/>
        <v>606.07936312079232</v>
      </c>
      <c r="F48" s="29">
        <f t="shared" si="17"/>
        <v>562.54446865130535</v>
      </c>
      <c r="G48" s="52"/>
      <c r="H48" s="52"/>
      <c r="I48" s="52"/>
      <c r="J48" s="52"/>
      <c r="K48" s="52"/>
      <c r="L48" s="52"/>
      <c r="M48" s="52"/>
      <c r="N48" s="52"/>
      <c r="O48" s="52"/>
      <c r="P48" s="52"/>
      <c r="Q48" s="40"/>
      <c r="R48" s="40"/>
      <c r="S48" s="40"/>
      <c r="T48" s="33"/>
    </row>
    <row r="49" spans="2:20" x14ac:dyDescent="0.3">
      <c r="C49" s="3" t="s">
        <v>112</v>
      </c>
      <c r="D49" s="30">
        <f t="shared" si="17"/>
        <v>641.87086991328761</v>
      </c>
      <c r="E49" s="29">
        <f t="shared" si="17"/>
        <v>673.64606999469561</v>
      </c>
      <c r="F49" s="29">
        <f t="shared" si="17"/>
        <v>631.34582606330673</v>
      </c>
      <c r="G49" s="52"/>
      <c r="H49" s="52"/>
      <c r="I49" s="52"/>
      <c r="J49" s="52"/>
      <c r="K49" s="52"/>
      <c r="L49" s="52"/>
      <c r="M49" s="52"/>
      <c r="N49" s="52"/>
      <c r="O49" s="52"/>
      <c r="P49" s="52"/>
      <c r="Q49" s="40"/>
      <c r="R49" s="40"/>
      <c r="S49" s="40"/>
      <c r="T49" s="33"/>
    </row>
    <row r="50" spans="2:20" x14ac:dyDescent="0.3">
      <c r="C50" s="3" t="s">
        <v>160</v>
      </c>
      <c r="D50" s="30">
        <f>'Input Data'!B151</f>
        <v>51.468503999557171</v>
      </c>
      <c r="E50" s="29">
        <f>'Input Data'!C151</f>
        <v>73.628916080555598</v>
      </c>
      <c r="F50" s="29">
        <f>'Input Data'!D151</f>
        <v>66.051400762735355</v>
      </c>
      <c r="G50" s="52"/>
      <c r="H50" s="52"/>
      <c r="I50" s="52"/>
      <c r="J50" s="52"/>
      <c r="K50" s="52"/>
      <c r="L50" s="52"/>
      <c r="M50" s="52"/>
      <c r="N50" s="52"/>
      <c r="O50" s="52"/>
      <c r="P50" s="52"/>
      <c r="Q50" s="40"/>
      <c r="R50" s="40"/>
      <c r="S50" s="40"/>
      <c r="T50" s="33"/>
    </row>
    <row r="51" spans="2:20" x14ac:dyDescent="0.3">
      <c r="C51" s="3" t="s">
        <v>126</v>
      </c>
      <c r="D51" s="30">
        <f>D48-D$50-$D$45</f>
        <v>578.07868154498249</v>
      </c>
      <c r="E51" s="29">
        <f t="shared" ref="E51:F52" si="18">E48-E$50-$D$45</f>
        <v>520.12676267148868</v>
      </c>
      <c r="F51" s="29">
        <f t="shared" si="18"/>
        <v>484.16938351982202</v>
      </c>
      <c r="G51" s="52"/>
      <c r="H51" s="52"/>
      <c r="I51" s="52"/>
      <c r="J51" s="52"/>
      <c r="K51" s="52"/>
      <c r="L51" s="52"/>
      <c r="M51" s="52"/>
      <c r="N51" s="52"/>
      <c r="O51" s="52"/>
      <c r="P51" s="52"/>
      <c r="Q51" s="40"/>
      <c r="R51" s="40"/>
      <c r="S51" s="40"/>
      <c r="T51" s="33"/>
    </row>
    <row r="52" spans="2:20" x14ac:dyDescent="0.3">
      <c r="C52" s="3" t="s">
        <v>127</v>
      </c>
      <c r="D52" s="30">
        <f>D49-D$50-$D$45</f>
        <v>578.07868154498249</v>
      </c>
      <c r="E52" s="29">
        <f t="shared" si="18"/>
        <v>587.69346954539196</v>
      </c>
      <c r="F52" s="29">
        <f>F49-F$50-$D$45</f>
        <v>552.97074093182334</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Data'!B176</f>
        <v>0.92820527511984574</v>
      </c>
      <c r="E57" s="52"/>
      <c r="F57" s="52"/>
      <c r="G57" s="52"/>
      <c r="H57" s="52"/>
      <c r="I57" s="52"/>
      <c r="J57" s="52"/>
      <c r="K57" s="52"/>
      <c r="L57" s="52"/>
      <c r="M57" s="52"/>
      <c r="N57" s="52"/>
      <c r="O57" s="52"/>
      <c r="P57" s="52"/>
      <c r="Q57" s="40"/>
      <c r="R57" s="40"/>
      <c r="S57" s="40"/>
      <c r="T57" s="33"/>
    </row>
    <row r="58" spans="2:20" x14ac:dyDescent="0.3">
      <c r="C58" s="3" t="s">
        <v>129</v>
      </c>
      <c r="D58" s="43">
        <f>'Input Data'!B200</f>
        <v>0.70034229022108196</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753.95791469159178</v>
      </c>
      <c r="E62" s="52"/>
      <c r="F62" s="52"/>
      <c r="G62" s="52"/>
      <c r="H62" s="52"/>
      <c r="I62" s="52"/>
      <c r="J62" s="52"/>
      <c r="K62" s="52"/>
      <c r="L62" s="52"/>
      <c r="M62" s="52"/>
      <c r="N62" s="52"/>
      <c r="O62" s="52"/>
      <c r="P62" s="52"/>
      <c r="Q62" s="40"/>
      <c r="R62" s="40"/>
      <c r="S62" s="40"/>
      <c r="T62" s="33"/>
    </row>
    <row r="63" spans="2:20" x14ac:dyDescent="0.3">
      <c r="C63" s="3" t="s">
        <v>131</v>
      </c>
      <c r="D63" s="30">
        <f>F52/D$56/D$57/D$58</f>
        <v>861.0967172015603</v>
      </c>
      <c r="E63" s="52"/>
      <c r="F63" s="52"/>
      <c r="G63" s="52"/>
      <c r="H63" s="52"/>
      <c r="I63" s="52"/>
      <c r="J63" s="52"/>
      <c r="K63" s="52"/>
      <c r="L63" s="52"/>
      <c r="M63" s="52"/>
      <c r="N63" s="52"/>
      <c r="O63" s="52"/>
      <c r="P63" s="52"/>
      <c r="Q63" s="40"/>
      <c r="R63" s="40"/>
      <c r="S63" s="40"/>
      <c r="T63" s="33"/>
    </row>
    <row r="64" spans="2:20" ht="14.5" x14ac:dyDescent="0.35">
      <c r="C64" s="3" t="s">
        <v>31</v>
      </c>
      <c r="D64" s="30">
        <f>D63-D62</f>
        <v>107.13880250996851</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861.0967172015603</v>
      </c>
    </row>
    <row r="72" spans="2:20" ht="14.5" x14ac:dyDescent="0.35">
      <c r="B72" s="75" t="s">
        <v>195</v>
      </c>
    </row>
  </sheetData>
  <phoneticPr fontId="15" type="noConversion"/>
  <hyperlinks>
    <hyperlink ref="B72" location="Contents!A1" display="Link to Contents page" xr:uid="{28E1D5FC-8C9E-4759-A7E0-8CB43434683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5D28-994E-405D-960C-37FA401354C4}">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2.45312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Data'!B19</f>
        <v>10137.8001891116</v>
      </c>
      <c r="E9" s="28">
        <f>'Input Data'!C19</f>
        <v>10328.88472295445</v>
      </c>
      <c r="F9" s="28">
        <f>'Input Data'!D19</f>
        <v>10661.723966028994</v>
      </c>
      <c r="G9" s="28">
        <f>'Input Data'!E19</f>
        <v>10750.554875114727</v>
      </c>
      <c r="H9" s="28">
        <f>'Input Data'!F19</f>
        <v>10917.110629859499</v>
      </c>
      <c r="I9" s="28">
        <f>'Input Data'!G19</f>
        <v>10992.177795752297</v>
      </c>
      <c r="J9" s="28">
        <f>'Input Data'!H19</f>
        <v>11045.12031452727</v>
      </c>
      <c r="K9" s="28">
        <f>'Input Data'!I19</f>
        <v>11131.635966435048</v>
      </c>
      <c r="L9" s="28">
        <f>'Input Data'!J19</f>
        <v>11401.254040065798</v>
      </c>
      <c r="M9" s="28">
        <f>'Input Data'!K19</f>
        <v>11450.392630632678</v>
      </c>
      <c r="N9" s="28">
        <f>'Input Data'!L19</f>
        <v>11795.083462131828</v>
      </c>
      <c r="O9" s="28">
        <f>'Input Data'!M19</f>
        <v>12138.988098737907</v>
      </c>
      <c r="P9" s="28">
        <f>'Input Data'!N19</f>
        <v>12481.680692644062</v>
      </c>
      <c r="Q9" s="28">
        <f>'Input Data'!O19</f>
        <v>12570.510771199908</v>
      </c>
      <c r="R9" s="30">
        <f>'Input Data'!P19</f>
        <v>12617.347488203643</v>
      </c>
      <c r="S9" s="30">
        <f>'Input Data'!Q19</f>
        <v>12645.708407339705</v>
      </c>
      <c r="T9" s="30">
        <f>'Input Data'!R19</f>
        <v>12653.129672472576</v>
      </c>
      <c r="V9" s="31"/>
    </row>
    <row r="10" spans="1:22" x14ac:dyDescent="0.3">
      <c r="C10" s="24" t="s">
        <v>26</v>
      </c>
      <c r="D10" s="28">
        <f>D9</f>
        <v>10137.8001891116</v>
      </c>
      <c r="E10" s="28">
        <f t="shared" ref="E10:Q10" si="0">E9</f>
        <v>10328.88472295445</v>
      </c>
      <c r="F10" s="28">
        <f t="shared" si="0"/>
        <v>10661.723966028994</v>
      </c>
      <c r="G10" s="28">
        <f t="shared" si="0"/>
        <v>10750.554875114727</v>
      </c>
      <c r="H10" s="28">
        <f t="shared" si="0"/>
        <v>10917.110629859499</v>
      </c>
      <c r="I10" s="28">
        <f t="shared" si="0"/>
        <v>10992.177795752297</v>
      </c>
      <c r="J10" s="28">
        <f t="shared" si="0"/>
        <v>11045.12031452727</v>
      </c>
      <c r="K10" s="28">
        <f t="shared" si="0"/>
        <v>11131.635966435048</v>
      </c>
      <c r="L10" s="28">
        <f t="shared" si="0"/>
        <v>11401.254040065798</v>
      </c>
      <c r="M10" s="28">
        <f t="shared" si="0"/>
        <v>11450.392630632678</v>
      </c>
      <c r="N10" s="28">
        <f t="shared" si="0"/>
        <v>11795.083462131828</v>
      </c>
      <c r="O10" s="28">
        <f t="shared" si="0"/>
        <v>12138.988098737907</v>
      </c>
      <c r="P10" s="28">
        <f t="shared" si="0"/>
        <v>12481.680692644062</v>
      </c>
      <c r="Q10" s="28">
        <f t="shared" si="0"/>
        <v>12570.510771199908</v>
      </c>
      <c r="R10" s="30">
        <f>'Input Data'!B279</f>
        <v>12654.000290311731</v>
      </c>
      <c r="S10" s="30">
        <f>'Input Data'!C279</f>
        <v>12715.075966551811</v>
      </c>
      <c r="T10" s="30"/>
      <c r="V10" s="31"/>
    </row>
    <row r="11" spans="1:22" x14ac:dyDescent="0.3">
      <c r="C11" s="3" t="s">
        <v>28</v>
      </c>
      <c r="D11" s="28"/>
      <c r="E11" s="29"/>
      <c r="F11" s="29"/>
      <c r="G11" s="29"/>
      <c r="H11" s="29"/>
      <c r="I11" s="29"/>
      <c r="J11" s="29"/>
      <c r="K11" s="29"/>
      <c r="L11" s="29"/>
      <c r="M11" s="29"/>
      <c r="N11" s="29"/>
      <c r="O11" s="29"/>
      <c r="P11" s="29"/>
      <c r="Q11" s="29"/>
      <c r="R11" s="30">
        <f>R10-R9</f>
        <v>36.652802108088508</v>
      </c>
      <c r="S11" s="30">
        <f>S10-S9</f>
        <v>69.367559212105334</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856.07101946827879</v>
      </c>
      <c r="F17" s="29">
        <f t="shared" ref="F17:T17" si="2">F21+F24</f>
        <v>864.6084750973572</v>
      </c>
      <c r="G17" s="29">
        <f t="shared" si="2"/>
        <v>927.75397082865516</v>
      </c>
      <c r="H17" s="29">
        <f t="shared" si="2"/>
        <v>964.84879903730689</v>
      </c>
      <c r="I17" s="29">
        <f t="shared" si="2"/>
        <v>1043.0312525448376</v>
      </c>
      <c r="J17" s="29">
        <f t="shared" si="2"/>
        <v>1107.8830910731203</v>
      </c>
      <c r="K17" s="29">
        <f t="shared" si="2"/>
        <v>1052.6944196707611</v>
      </c>
      <c r="L17" s="29">
        <f t="shared" si="2"/>
        <v>963.03526663670095</v>
      </c>
      <c r="M17" s="29">
        <f t="shared" si="2"/>
        <v>911.58532470357113</v>
      </c>
      <c r="N17" s="29">
        <f t="shared" si="2"/>
        <v>677.04971950617755</v>
      </c>
      <c r="O17" s="29">
        <f t="shared" si="2"/>
        <v>816.70328354437402</v>
      </c>
      <c r="P17" s="29">
        <f t="shared" si="2"/>
        <v>951.00906074473903</v>
      </c>
      <c r="Q17" s="29">
        <f t="shared" si="2"/>
        <v>1059.7749590537285</v>
      </c>
      <c r="R17" s="30">
        <f t="shared" si="2"/>
        <v>1039.7021688121094</v>
      </c>
      <c r="S17" s="30">
        <f t="shared" si="2"/>
        <v>1013.2562547488114</v>
      </c>
      <c r="T17" s="30">
        <f t="shared" si="2"/>
        <v>1000.2595807139137</v>
      </c>
    </row>
    <row r="18" spans="2:21" x14ac:dyDescent="0.3">
      <c r="C18" s="3" t="s">
        <v>110</v>
      </c>
      <c r="D18" s="36"/>
      <c r="E18" s="29">
        <f>E22+E25</f>
        <v>856.07101946827879</v>
      </c>
      <c r="F18" s="29">
        <f t="shared" ref="F18:T18" si="3">F22+F25</f>
        <v>864.6084750973572</v>
      </c>
      <c r="G18" s="29">
        <f t="shared" si="3"/>
        <v>927.75397082865516</v>
      </c>
      <c r="H18" s="29">
        <f t="shared" si="3"/>
        <v>964.84879903730689</v>
      </c>
      <c r="I18" s="29">
        <f t="shared" si="3"/>
        <v>1043.0312525448376</v>
      </c>
      <c r="J18" s="29">
        <f t="shared" si="3"/>
        <v>1107.8830910731203</v>
      </c>
      <c r="K18" s="29">
        <f t="shared" si="3"/>
        <v>1052.6944196707611</v>
      </c>
      <c r="L18" s="29">
        <f t="shared" si="3"/>
        <v>963.03526663670095</v>
      </c>
      <c r="M18" s="29">
        <f t="shared" si="3"/>
        <v>911.58532470357113</v>
      </c>
      <c r="N18" s="29">
        <f t="shared" si="3"/>
        <v>677.04971950617755</v>
      </c>
      <c r="O18" s="29">
        <f t="shared" si="3"/>
        <v>816.70328354437402</v>
      </c>
      <c r="P18" s="29">
        <f t="shared" si="3"/>
        <v>951.00906074473903</v>
      </c>
      <c r="Q18" s="29">
        <f t="shared" si="3"/>
        <v>1059.7749590537285</v>
      </c>
      <c r="R18" s="30">
        <f t="shared" si="3"/>
        <v>1039.7021688121094</v>
      </c>
      <c r="S18" s="30">
        <f t="shared" si="3"/>
        <v>1016.1997165996335</v>
      </c>
      <c r="T18" s="30">
        <f t="shared" si="3"/>
        <v>1005.7464671308403</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2.9434618508220183</v>
      </c>
      <c r="T19" s="30">
        <f>T18-T17</f>
        <v>5.4868864169266089</v>
      </c>
    </row>
    <row r="20" spans="2:21" x14ac:dyDescent="0.3">
      <c r="C20" s="24" t="s">
        <v>24</v>
      </c>
      <c r="D20" s="25"/>
      <c r="E20" s="44">
        <f>'Input Data'!B45</f>
        <v>5.6708149598797344E-2</v>
      </c>
      <c r="F20" s="44">
        <f>'Input Data'!C45</f>
        <v>5.4477700438588003E-2</v>
      </c>
      <c r="G20" s="44">
        <f>'Input Data'!D45</f>
        <v>6.1134248006111232E-2</v>
      </c>
      <c r="H20" s="44">
        <f>'Input Data'!E45</f>
        <v>6.7315006299456109E-2</v>
      </c>
      <c r="I20" s="44">
        <f>'Input Data'!F45</f>
        <v>7.3817151619243043E-2</v>
      </c>
      <c r="J20" s="44">
        <f>'Input Data'!G45</f>
        <v>7.9056502051420285E-2</v>
      </c>
      <c r="K20" s="44">
        <f>'Input Data'!H45</f>
        <v>8.0157842955413783E-2</v>
      </c>
      <c r="L20" s="44">
        <f>'Input Data'!I45</f>
        <v>7.3545941227364797E-2</v>
      </c>
      <c r="M20" s="44">
        <f>'Input Data'!J45</f>
        <v>6.7474137159095268E-2</v>
      </c>
      <c r="N20" s="44">
        <f>'Input Data'!K45</f>
        <v>5.07566842734163E-2</v>
      </c>
      <c r="O20" s="44">
        <f>'Input Data'!L45</f>
        <v>5.8660065117057847E-2</v>
      </c>
      <c r="P20" s="44">
        <f>'Input Data'!M45</f>
        <v>6.9484025913743419E-2</v>
      </c>
      <c r="Q20" s="44">
        <f>'Input Data'!N45</f>
        <v>7.4144515110574918E-2</v>
      </c>
      <c r="R20" s="45">
        <f>'Input Data'!O45</f>
        <v>7.2870322127497528E-2</v>
      </c>
      <c r="S20" s="45">
        <f>'Input Data'!P45</f>
        <v>7.056939175615197E-2</v>
      </c>
      <c r="T20" s="45">
        <f>'Input Data'!Q45</f>
        <v>6.9361531944761773E-2</v>
      </c>
    </row>
    <row r="21" spans="2:21" x14ac:dyDescent="0.3">
      <c r="C21" s="3" t="s">
        <v>150</v>
      </c>
      <c r="D21" s="36"/>
      <c r="E21" s="29">
        <f>E$20*D9</f>
        <v>574.89588972685658</v>
      </c>
      <c r="F21" s="29">
        <f t="shared" ref="F21:T21" si="5">F$20*E9</f>
        <v>562.69388780182055</v>
      </c>
      <c r="G21" s="29">
        <f t="shared" si="5"/>
        <v>651.79647711191637</v>
      </c>
      <c r="H21" s="29">
        <f t="shared" si="5"/>
        <v>723.67366914099648</v>
      </c>
      <c r="I21" s="29">
        <f t="shared" si="5"/>
        <v>805.8700106083885</v>
      </c>
      <c r="J21" s="29">
        <f t="shared" si="5"/>
        <v>869.00312645946804</v>
      </c>
      <c r="K21" s="29">
        <f t="shared" si="5"/>
        <v>885.35301959552737</v>
      </c>
      <c r="L21" s="29">
        <f t="shared" si="5"/>
        <v>818.68664455185217</v>
      </c>
      <c r="M21" s="29">
        <f t="shared" si="5"/>
        <v>769.28977888508871</v>
      </c>
      <c r="N21" s="29">
        <f t="shared" si="5"/>
        <v>581.18396355967548</v>
      </c>
      <c r="O21" s="29">
        <f t="shared" si="5"/>
        <v>691.90036394978517</v>
      </c>
      <c r="P21" s="29">
        <f t="shared" si="5"/>
        <v>843.46576361932773</v>
      </c>
      <c r="Q21" s="29">
        <f t="shared" si="5"/>
        <v>925.44816272111893</v>
      </c>
      <c r="R21" s="30">
        <f t="shared" si="5"/>
        <v>916.01716920451463</v>
      </c>
      <c r="S21" s="30">
        <f t="shared" si="5"/>
        <v>890.39853781854288</v>
      </c>
      <c r="T21" s="30">
        <f t="shared" si="5"/>
        <v>877.12570765983548</v>
      </c>
    </row>
    <row r="22" spans="2:21" x14ac:dyDescent="0.3">
      <c r="C22" s="3" t="s">
        <v>151</v>
      </c>
      <c r="D22" s="36"/>
      <c r="E22" s="29">
        <f>E$20*D10</f>
        <v>574.89588972685658</v>
      </c>
      <c r="F22" s="29">
        <f t="shared" ref="F22:T22" si="6">F$20*E10</f>
        <v>562.69388780182055</v>
      </c>
      <c r="G22" s="29">
        <f t="shared" si="6"/>
        <v>651.79647711191637</v>
      </c>
      <c r="H22" s="29">
        <f t="shared" si="6"/>
        <v>723.67366914099648</v>
      </c>
      <c r="I22" s="29">
        <f t="shared" si="6"/>
        <v>805.8700106083885</v>
      </c>
      <c r="J22" s="29">
        <f t="shared" si="6"/>
        <v>869.00312645946804</v>
      </c>
      <c r="K22" s="29">
        <f t="shared" si="6"/>
        <v>885.35301959552737</v>
      </c>
      <c r="L22" s="29">
        <f t="shared" si="6"/>
        <v>818.68664455185217</v>
      </c>
      <c r="M22" s="29">
        <f t="shared" si="6"/>
        <v>769.28977888508871</v>
      </c>
      <c r="N22" s="29">
        <f t="shared" si="6"/>
        <v>581.18396355967548</v>
      </c>
      <c r="O22" s="29">
        <f t="shared" si="6"/>
        <v>691.90036394978517</v>
      </c>
      <c r="P22" s="29">
        <f t="shared" si="6"/>
        <v>843.46576361932773</v>
      </c>
      <c r="Q22" s="29">
        <f t="shared" si="6"/>
        <v>925.44816272111893</v>
      </c>
      <c r="R22" s="30">
        <f t="shared" si="6"/>
        <v>916.01716920451463</v>
      </c>
      <c r="S22" s="30">
        <f t="shared" si="6"/>
        <v>892.98510376946933</v>
      </c>
      <c r="T22" s="30">
        <f t="shared" si="6"/>
        <v>881.93714783405608</v>
      </c>
      <c r="U22" s="39"/>
    </row>
    <row r="23" spans="2:21" x14ac:dyDescent="0.3">
      <c r="C23" s="24" t="s">
        <v>29</v>
      </c>
      <c r="D23" s="25"/>
      <c r="E23" s="44">
        <f>'Input Data'!B70</f>
        <v>2.773531974356877E-2</v>
      </c>
      <c r="F23" s="44">
        <f>'Input Data'!C70</f>
        <v>2.9230124586885477E-2</v>
      </c>
      <c r="G23" s="44">
        <f>'Input Data'!D70</f>
        <v>2.5883008657512675E-2</v>
      </c>
      <c r="H23" s="44">
        <f>'Input Data'!E70</f>
        <v>2.2433737857994664E-2</v>
      </c>
      <c r="I23" s="44">
        <f>'Input Data'!F70</f>
        <v>2.1723810445575857E-2</v>
      </c>
      <c r="J23" s="44">
        <f>'Input Data'!G70</f>
        <v>2.173181411839633E-2</v>
      </c>
      <c r="K23" s="44">
        <f>'Input Data'!H70</f>
        <v>1.5150708666806949E-2</v>
      </c>
      <c r="L23" s="44">
        <f>'Input Data'!I70</f>
        <v>1.2967422086034767E-2</v>
      </c>
      <c r="M23" s="44">
        <f>'Input Data'!J70</f>
        <v>1.2480692502634668E-2</v>
      </c>
      <c r="N23" s="44">
        <f>'Input Data'!K70</f>
        <v>8.3722680120188291E-3</v>
      </c>
      <c r="O23" s="44">
        <f>'Input Data'!L70</f>
        <v>1.0580927213891211E-2</v>
      </c>
      <c r="P23" s="44">
        <f>'Input Data'!M70</f>
        <v>8.8593296451614963E-3</v>
      </c>
      <c r="Q23" s="44">
        <f>'Input Data'!N70</f>
        <v>1.0761915774033027E-2</v>
      </c>
      <c r="R23" s="45">
        <f>'Input Data'!O70</f>
        <v>9.8392978502486531E-3</v>
      </c>
      <c r="S23" s="45">
        <f>'Input Data'!P70</f>
        <v>9.7372064172071161E-3</v>
      </c>
      <c r="T23" s="45">
        <f>'Input Data'!Q70</f>
        <v>9.7372064172071161E-3</v>
      </c>
    </row>
    <row r="24" spans="2:21" x14ac:dyDescent="0.3">
      <c r="C24" s="3" t="s">
        <v>152</v>
      </c>
      <c r="D24" s="36"/>
      <c r="E24" s="29">
        <f>E$23*D9</f>
        <v>281.17512974142215</v>
      </c>
      <c r="F24" s="29">
        <f t="shared" ref="F24:T24" si="7">F$23*E9</f>
        <v>301.91458729553665</v>
      </c>
      <c r="G24" s="29">
        <f t="shared" si="7"/>
        <v>275.95749371673884</v>
      </c>
      <c r="H24" s="29">
        <f t="shared" si="7"/>
        <v>241.17512989631035</v>
      </c>
      <c r="I24" s="29">
        <f t="shared" si="7"/>
        <v>237.16124193644899</v>
      </c>
      <c r="J24" s="29">
        <f t="shared" si="7"/>
        <v>238.87996461365242</v>
      </c>
      <c r="K24" s="29">
        <f t="shared" si="7"/>
        <v>167.34140007523379</v>
      </c>
      <c r="L24" s="29">
        <f t="shared" si="7"/>
        <v>144.34862208484881</v>
      </c>
      <c r="M24" s="29">
        <f t="shared" si="7"/>
        <v>142.29554581848242</v>
      </c>
      <c r="N24" s="29">
        <f t="shared" si="7"/>
        <v>95.865755946502091</v>
      </c>
      <c r="O24" s="29">
        <f t="shared" si="7"/>
        <v>124.80291959458881</v>
      </c>
      <c r="P24" s="29">
        <f t="shared" si="7"/>
        <v>107.54329712541133</v>
      </c>
      <c r="Q24" s="29">
        <f t="shared" si="7"/>
        <v>134.3267963326096</v>
      </c>
      <c r="R24" s="30">
        <f t="shared" si="7"/>
        <v>123.68499960759479</v>
      </c>
      <c r="S24" s="30">
        <f t="shared" si="7"/>
        <v>122.85771693026859</v>
      </c>
      <c r="T24" s="30">
        <f t="shared" si="7"/>
        <v>123.13387305407817</v>
      </c>
    </row>
    <row r="25" spans="2:21" x14ac:dyDescent="0.3">
      <c r="C25" s="3" t="s">
        <v>153</v>
      </c>
      <c r="D25" s="36"/>
      <c r="E25" s="29">
        <f>E$23*D10</f>
        <v>281.17512974142215</v>
      </c>
      <c r="F25" s="29">
        <f t="shared" ref="F25:T25" si="8">F$23*E10</f>
        <v>301.91458729553665</v>
      </c>
      <c r="G25" s="29">
        <f t="shared" si="8"/>
        <v>275.95749371673884</v>
      </c>
      <c r="H25" s="29">
        <f t="shared" si="8"/>
        <v>241.17512989631035</v>
      </c>
      <c r="I25" s="29">
        <f t="shared" si="8"/>
        <v>237.16124193644899</v>
      </c>
      <c r="J25" s="29">
        <f t="shared" si="8"/>
        <v>238.87996461365242</v>
      </c>
      <c r="K25" s="29">
        <f t="shared" si="8"/>
        <v>167.34140007523379</v>
      </c>
      <c r="L25" s="29">
        <f t="shared" si="8"/>
        <v>144.34862208484881</v>
      </c>
      <c r="M25" s="29">
        <f t="shared" si="8"/>
        <v>142.29554581848242</v>
      </c>
      <c r="N25" s="29">
        <f t="shared" si="8"/>
        <v>95.865755946502091</v>
      </c>
      <c r="O25" s="29">
        <f t="shared" si="8"/>
        <v>124.80291959458881</v>
      </c>
      <c r="P25" s="29">
        <f t="shared" si="8"/>
        <v>107.54329712541133</v>
      </c>
      <c r="Q25" s="29">
        <f t="shared" si="8"/>
        <v>134.3267963326096</v>
      </c>
      <c r="R25" s="30">
        <f t="shared" si="8"/>
        <v>123.68499960759479</v>
      </c>
      <c r="S25" s="30">
        <f t="shared" si="8"/>
        <v>123.2146128301641</v>
      </c>
      <c r="T25" s="30">
        <f t="shared" si="8"/>
        <v>123.80931929678427</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Data'!B303</f>
        <v>851.96218606419689</v>
      </c>
      <c r="F30" s="29">
        <f>'Input Data'!C303</f>
        <v>1020.5949619753462</v>
      </c>
      <c r="G30" s="29">
        <f>'Input Data'!D303</f>
        <v>999.8362621460949</v>
      </c>
      <c r="H30" s="29">
        <f>'Input Data'!E303</f>
        <v>1170.6701927370923</v>
      </c>
      <c r="I30" s="29">
        <f>'Input Data'!F303</f>
        <v>1183.6223650192524</v>
      </c>
      <c r="J30" s="29">
        <f>'Input Data'!G303</f>
        <v>1240.7314783002205</v>
      </c>
      <c r="K30" s="29">
        <f>'Input Data'!H303</f>
        <v>1135.474085455297</v>
      </c>
      <c r="L30" s="29">
        <f>'Input Data'!I303</f>
        <v>1257.5327632461524</v>
      </c>
      <c r="M30" s="29">
        <f>'Input Data'!J303</f>
        <v>1191.2861855154051</v>
      </c>
      <c r="N30" s="29">
        <f>'Input Data'!K303</f>
        <v>1159.3665272008097</v>
      </c>
      <c r="O30" s="29">
        <f>'Input Data'!L303</f>
        <v>1287.651482917986</v>
      </c>
      <c r="P30" s="29">
        <f>'Input Data'!M303</f>
        <v>1414.6753933917576</v>
      </c>
      <c r="Q30" s="29">
        <f>'Input Data'!N303</f>
        <v>1320.2434943153294</v>
      </c>
      <c r="R30" s="30">
        <f>R9*($D$6+1)-Q9+R17</f>
        <v>1150.7974060296274</v>
      </c>
      <c r="S30" s="30">
        <f>S9*($D$6+1)-R9+S17</f>
        <v>1106.0201325947282</v>
      </c>
      <c r="T30" s="30">
        <f>T9*($D$6+1)-S9+T17</f>
        <v>1072.1216001009075</v>
      </c>
    </row>
    <row r="31" spans="2:21" x14ac:dyDescent="0.3">
      <c r="C31" s="3" t="s">
        <v>111</v>
      </c>
      <c r="D31" s="51"/>
      <c r="E31" s="29">
        <f>E30</f>
        <v>851.96218606419689</v>
      </c>
      <c r="F31" s="29">
        <f t="shared" ref="F31:Q31" si="10">F30</f>
        <v>1020.5949619753462</v>
      </c>
      <c r="G31" s="29">
        <f t="shared" si="10"/>
        <v>999.8362621460949</v>
      </c>
      <c r="H31" s="29">
        <f t="shared" si="10"/>
        <v>1170.6701927370923</v>
      </c>
      <c r="I31" s="29">
        <f t="shared" si="10"/>
        <v>1183.6223650192524</v>
      </c>
      <c r="J31" s="29">
        <f t="shared" si="10"/>
        <v>1240.7314783002205</v>
      </c>
      <c r="K31" s="29">
        <f t="shared" si="10"/>
        <v>1135.474085455297</v>
      </c>
      <c r="L31" s="29">
        <f t="shared" si="10"/>
        <v>1257.5327632461524</v>
      </c>
      <c r="M31" s="29">
        <f t="shared" si="10"/>
        <v>1191.2861855154051</v>
      </c>
      <c r="N31" s="29">
        <f t="shared" si="10"/>
        <v>1159.3665272008097</v>
      </c>
      <c r="O31" s="29">
        <f t="shared" si="10"/>
        <v>1287.651482917986</v>
      </c>
      <c r="P31" s="29">
        <f t="shared" si="10"/>
        <v>1414.6753933917576</v>
      </c>
      <c r="Q31" s="29">
        <f t="shared" si="10"/>
        <v>1320.2434943153294</v>
      </c>
      <c r="R31" s="30">
        <f t="shared" ref="R31:S31" si="11">R9*($D$6+1)-Q10+R18</f>
        <v>1150.7974060296274</v>
      </c>
      <c r="S31" s="30">
        <f t="shared" si="11"/>
        <v>1072.3107923374619</v>
      </c>
      <c r="T31" s="30">
        <f>T9*($D$6+1)-S10+T18</f>
        <v>1008.2409273057287</v>
      </c>
      <c r="U31" s="33"/>
    </row>
    <row r="33" spans="2:21" x14ac:dyDescent="0.3">
      <c r="B33" s="22" t="s">
        <v>154</v>
      </c>
    </row>
    <row r="35" spans="2:21" x14ac:dyDescent="0.3">
      <c r="C35" s="36"/>
      <c r="D35" s="28" t="str">
        <f>D29</f>
        <v>2010/11</v>
      </c>
      <c r="E35" s="28" t="str">
        <f t="shared" ref="E35:T35" si="12">E29</f>
        <v>2011/12</v>
      </c>
      <c r="F35" s="28" t="str">
        <f t="shared" si="12"/>
        <v>2012/13</v>
      </c>
      <c r="G35" s="28" t="str">
        <f t="shared" si="12"/>
        <v>2013/14</v>
      </c>
      <c r="H35" s="28" t="str">
        <f t="shared" si="12"/>
        <v>2014/15</v>
      </c>
      <c r="I35" s="28" t="str">
        <f t="shared" si="12"/>
        <v>2015/16</v>
      </c>
      <c r="J35" s="28" t="str">
        <f t="shared" si="12"/>
        <v>2016/17</v>
      </c>
      <c r="K35" s="28" t="str">
        <f t="shared" si="12"/>
        <v>2017/18</v>
      </c>
      <c r="L35" s="28" t="str">
        <f t="shared" si="12"/>
        <v>2018/19</v>
      </c>
      <c r="M35" s="28" t="str">
        <f t="shared" si="12"/>
        <v>2019/20</v>
      </c>
      <c r="N35" s="28" t="str">
        <f t="shared" si="12"/>
        <v>2020/21</v>
      </c>
      <c r="O35" s="28" t="str">
        <f t="shared" si="12"/>
        <v>2021/22</v>
      </c>
      <c r="P35" s="28" t="str">
        <f t="shared" si="12"/>
        <v>2022/23</v>
      </c>
      <c r="Q35" s="28" t="str">
        <f t="shared" si="12"/>
        <v>2023/24</v>
      </c>
      <c r="R35" s="28" t="str">
        <f t="shared" si="12"/>
        <v>2024/25</v>
      </c>
      <c r="S35" s="28" t="str">
        <f t="shared" si="12"/>
        <v>2025/26</v>
      </c>
      <c r="T35" s="28" t="str">
        <f t="shared" si="12"/>
        <v>2026/27</v>
      </c>
    </row>
    <row r="36" spans="2:21" x14ac:dyDescent="0.3">
      <c r="C36" s="3" t="s">
        <v>107</v>
      </c>
      <c r="D36" s="37"/>
      <c r="E36" s="29">
        <f t="shared" ref="E36:T36" si="13">E30</f>
        <v>851.96218606419689</v>
      </c>
      <c r="F36" s="29">
        <f t="shared" si="13"/>
        <v>1020.5949619753462</v>
      </c>
      <c r="G36" s="29">
        <f t="shared" si="13"/>
        <v>999.8362621460949</v>
      </c>
      <c r="H36" s="29">
        <f t="shared" si="13"/>
        <v>1170.6701927370923</v>
      </c>
      <c r="I36" s="29">
        <f t="shared" si="13"/>
        <v>1183.6223650192524</v>
      </c>
      <c r="J36" s="29">
        <f t="shared" si="13"/>
        <v>1240.7314783002205</v>
      </c>
      <c r="K36" s="29">
        <f t="shared" si="13"/>
        <v>1135.474085455297</v>
      </c>
      <c r="L36" s="29">
        <f t="shared" si="13"/>
        <v>1257.5327632461524</v>
      </c>
      <c r="M36" s="29">
        <f t="shared" si="13"/>
        <v>1191.2861855154051</v>
      </c>
      <c r="N36" s="29">
        <f t="shared" si="13"/>
        <v>1159.3665272008097</v>
      </c>
      <c r="O36" s="29">
        <f t="shared" si="13"/>
        <v>1287.651482917986</v>
      </c>
      <c r="P36" s="29">
        <f t="shared" si="13"/>
        <v>1414.6753933917576</v>
      </c>
      <c r="Q36" s="29">
        <f t="shared" si="13"/>
        <v>1320.2434943153294</v>
      </c>
      <c r="R36" s="30">
        <f t="shared" si="13"/>
        <v>1150.7974060296274</v>
      </c>
      <c r="S36" s="30">
        <f t="shared" si="13"/>
        <v>1106.0201325947282</v>
      </c>
      <c r="T36" s="30">
        <f t="shared" si="13"/>
        <v>1072.1216001009075</v>
      </c>
      <c r="U36" s="33"/>
    </row>
    <row r="37" spans="2:21" x14ac:dyDescent="0.3">
      <c r="C37" s="3" t="s">
        <v>111</v>
      </c>
      <c r="D37" s="37"/>
      <c r="E37" s="29">
        <f>E31</f>
        <v>851.96218606419689</v>
      </c>
      <c r="F37" s="29">
        <f t="shared" ref="F37:T37" si="14">F31</f>
        <v>1020.5949619753462</v>
      </c>
      <c r="G37" s="29">
        <f t="shared" si="14"/>
        <v>999.8362621460949</v>
      </c>
      <c r="H37" s="29">
        <f t="shared" si="14"/>
        <v>1170.6701927370923</v>
      </c>
      <c r="I37" s="29">
        <f t="shared" si="14"/>
        <v>1183.6223650192524</v>
      </c>
      <c r="J37" s="29">
        <f t="shared" si="14"/>
        <v>1240.7314783002205</v>
      </c>
      <c r="K37" s="29">
        <f t="shared" si="14"/>
        <v>1135.474085455297</v>
      </c>
      <c r="L37" s="29">
        <f t="shared" si="14"/>
        <v>1257.5327632461524</v>
      </c>
      <c r="M37" s="29">
        <f t="shared" si="14"/>
        <v>1191.2861855154051</v>
      </c>
      <c r="N37" s="29">
        <f t="shared" si="14"/>
        <v>1159.3665272008097</v>
      </c>
      <c r="O37" s="29">
        <f t="shared" si="14"/>
        <v>1287.651482917986</v>
      </c>
      <c r="P37" s="29">
        <f t="shared" si="14"/>
        <v>1414.6753933917576</v>
      </c>
      <c r="Q37" s="29">
        <f t="shared" si="14"/>
        <v>1320.2434943153294</v>
      </c>
      <c r="R37" s="30">
        <f t="shared" si="14"/>
        <v>1150.7974060296274</v>
      </c>
      <c r="S37" s="30">
        <f t="shared" si="14"/>
        <v>1072.3107923374619</v>
      </c>
      <c r="T37" s="30">
        <f t="shared" si="14"/>
        <v>1008.2409273057287</v>
      </c>
      <c r="U37" s="33"/>
    </row>
    <row r="38" spans="2:21" x14ac:dyDescent="0.3">
      <c r="C38" s="3" t="s">
        <v>25</v>
      </c>
      <c r="D38" s="36"/>
      <c r="E38" s="29">
        <f>'Input Data'!B101</f>
        <v>233.9785888898237</v>
      </c>
      <c r="F38" s="29">
        <f>'Input Data'!C101</f>
        <v>286.69557153723702</v>
      </c>
      <c r="G38" s="29">
        <f>'Input Data'!D101</f>
        <v>282.10975434773809</v>
      </c>
      <c r="H38" s="29">
        <f>'Input Data'!E101</f>
        <v>326.01673308901161</v>
      </c>
      <c r="I38" s="29">
        <f>'Input Data'!F101</f>
        <v>305.93360747360634</v>
      </c>
      <c r="J38" s="29">
        <f>'Input Data'!G101</f>
        <v>332.55770782072534</v>
      </c>
      <c r="K38" s="29">
        <f>'Input Data'!H101</f>
        <v>303.97805559157007</v>
      </c>
      <c r="L38" s="29">
        <f>'Input Data'!I101</f>
        <v>286.90488258083269</v>
      </c>
      <c r="M38" s="29">
        <f>'Input Data'!J101</f>
        <v>281.28655592579003</v>
      </c>
      <c r="N38" s="29">
        <f>'Input Data'!K101</f>
        <v>285.85941391491815</v>
      </c>
      <c r="O38" s="29">
        <f>'Input Data'!L101</f>
        <v>314.92355864882421</v>
      </c>
      <c r="P38" s="29">
        <f>'Input Data'!M101</f>
        <v>343.30247948813076</v>
      </c>
      <c r="Q38" s="29">
        <f>'Input Data'!N101</f>
        <v>367.808082236936</v>
      </c>
      <c r="R38" s="30">
        <f>'Input Data'!O101</f>
        <v>314.57759202596588</v>
      </c>
      <c r="S38" s="30">
        <f>'Input Data'!P101</f>
        <v>314.57759202596588</v>
      </c>
      <c r="T38" s="30">
        <f>'Input Data'!Q101</f>
        <v>314.57759202596588</v>
      </c>
      <c r="U38" s="33"/>
    </row>
    <row r="39" spans="2:21" x14ac:dyDescent="0.3">
      <c r="C39" s="3" t="s">
        <v>30</v>
      </c>
      <c r="D39" s="36"/>
      <c r="E39" s="29">
        <f>'Input Data'!B127</f>
        <v>156.98112332245216</v>
      </c>
      <c r="F39" s="29">
        <f>'Input Data'!C127</f>
        <v>185.36346941556292</v>
      </c>
      <c r="G39" s="29">
        <f>'Input Data'!D127</f>
        <v>158.91723935775804</v>
      </c>
      <c r="H39" s="29">
        <f>'Input Data'!E127</f>
        <v>167.56861828882708</v>
      </c>
      <c r="I39" s="29">
        <f>'Input Data'!F127</f>
        <v>151.62127596391454</v>
      </c>
      <c r="J39" s="29">
        <f>'Input Data'!G127</f>
        <v>175.17878314849469</v>
      </c>
      <c r="K39" s="29">
        <f>'Input Data'!H127</f>
        <v>140.80067245651708</v>
      </c>
      <c r="L39" s="29">
        <f>'Input Data'!I127</f>
        <v>161.51330212550869</v>
      </c>
      <c r="M39" s="29">
        <f>'Input Data'!J127</f>
        <v>157.26177368282907</v>
      </c>
      <c r="N39" s="29">
        <f>'Input Data'!K127</f>
        <v>128.3833603757555</v>
      </c>
      <c r="O39" s="29">
        <f>'Input Data'!L127</f>
        <v>201.12416663930347</v>
      </c>
      <c r="P39" s="29">
        <f>'Input Data'!M127</f>
        <v>261.73956041636285</v>
      </c>
      <c r="Q39" s="29">
        <f>'Input Data'!N127</f>
        <v>221.91043375845751</v>
      </c>
      <c r="R39" s="30">
        <f>'Input Data'!O127</f>
        <v>194.09352939212249</v>
      </c>
      <c r="S39" s="30">
        <f>'Input Data'!P127</f>
        <v>190.63279993950081</v>
      </c>
      <c r="T39" s="30">
        <f>'Input Data'!Q127</f>
        <v>207.1901794233637</v>
      </c>
      <c r="U39" s="33"/>
    </row>
    <row r="40" spans="2:21" x14ac:dyDescent="0.3">
      <c r="C40" s="3" t="s">
        <v>108</v>
      </c>
      <c r="D40" s="36"/>
      <c r="E40" s="29">
        <f>E36-E$38-E$39</f>
        <v>461.00247385192108</v>
      </c>
      <c r="F40" s="29">
        <f t="shared" ref="F40:T40" si="15">F36-F$38-F$39</f>
        <v>548.53592102254629</v>
      </c>
      <c r="G40" s="29">
        <f t="shared" si="15"/>
        <v>558.80926844059877</v>
      </c>
      <c r="H40" s="29">
        <f t="shared" si="15"/>
        <v>677.08484135925357</v>
      </c>
      <c r="I40" s="29">
        <f t="shared" si="15"/>
        <v>726.0674815817315</v>
      </c>
      <c r="J40" s="29">
        <f t="shared" si="15"/>
        <v>732.9949873310004</v>
      </c>
      <c r="K40" s="29">
        <f t="shared" si="15"/>
        <v>690.69535740720983</v>
      </c>
      <c r="L40" s="29">
        <f t="shared" si="15"/>
        <v>809.11457853981096</v>
      </c>
      <c r="M40" s="29">
        <f t="shared" si="15"/>
        <v>752.73785590678608</v>
      </c>
      <c r="N40" s="29">
        <f t="shared" si="15"/>
        <v>745.12375291013609</v>
      </c>
      <c r="O40" s="29">
        <f t="shared" si="15"/>
        <v>771.60375762985836</v>
      </c>
      <c r="P40" s="29">
        <f t="shared" si="15"/>
        <v>809.633353487264</v>
      </c>
      <c r="Q40" s="29">
        <f t="shared" si="15"/>
        <v>730.52497831993583</v>
      </c>
      <c r="R40" s="30">
        <f t="shared" si="15"/>
        <v>642.12628461153895</v>
      </c>
      <c r="S40" s="30">
        <f t="shared" si="15"/>
        <v>600.80974062926146</v>
      </c>
      <c r="T40" s="30">
        <f t="shared" si="15"/>
        <v>550.35382865157783</v>
      </c>
      <c r="U40" s="33"/>
    </row>
    <row r="41" spans="2:21" x14ac:dyDescent="0.3">
      <c r="C41" s="3" t="s">
        <v>112</v>
      </c>
      <c r="D41" s="36"/>
      <c r="E41" s="29">
        <f>E37-E$38-E$39</f>
        <v>461.00247385192108</v>
      </c>
      <c r="F41" s="29">
        <f t="shared" ref="F41:T41" si="16">F37-F$38-F$39</f>
        <v>548.53592102254629</v>
      </c>
      <c r="G41" s="29">
        <f t="shared" si="16"/>
        <v>558.80926844059877</v>
      </c>
      <c r="H41" s="29">
        <f t="shared" si="16"/>
        <v>677.08484135925357</v>
      </c>
      <c r="I41" s="29">
        <f t="shared" si="16"/>
        <v>726.0674815817315</v>
      </c>
      <c r="J41" s="29">
        <f t="shared" si="16"/>
        <v>732.9949873310004</v>
      </c>
      <c r="K41" s="29">
        <f t="shared" si="16"/>
        <v>690.69535740720983</v>
      </c>
      <c r="L41" s="29">
        <f t="shared" si="16"/>
        <v>809.11457853981096</v>
      </c>
      <c r="M41" s="29">
        <f t="shared" si="16"/>
        <v>752.73785590678608</v>
      </c>
      <c r="N41" s="29">
        <f t="shared" si="16"/>
        <v>745.12375291013609</v>
      </c>
      <c r="O41" s="29">
        <f t="shared" si="16"/>
        <v>771.60375762985836</v>
      </c>
      <c r="P41" s="29">
        <f t="shared" si="16"/>
        <v>809.633353487264</v>
      </c>
      <c r="Q41" s="29">
        <f t="shared" si="16"/>
        <v>730.52497831993583</v>
      </c>
      <c r="R41" s="30">
        <f t="shared" si="16"/>
        <v>642.12628461153895</v>
      </c>
      <c r="S41" s="30">
        <f t="shared" si="16"/>
        <v>567.10040037199508</v>
      </c>
      <c r="T41" s="30">
        <f t="shared" si="16"/>
        <v>486.4731558563991</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Data'!B224</f>
        <v>18.617797944732001</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7">R40</f>
        <v>642.12628461153895</v>
      </c>
      <c r="E48" s="29">
        <f t="shared" si="17"/>
        <v>600.80974062926146</v>
      </c>
      <c r="F48" s="29">
        <f t="shared" si="17"/>
        <v>550.35382865157783</v>
      </c>
      <c r="G48" s="52"/>
      <c r="H48" s="52"/>
      <c r="I48" s="52"/>
      <c r="J48" s="52"/>
      <c r="K48" s="52"/>
      <c r="L48" s="52"/>
      <c r="M48" s="52"/>
      <c r="N48" s="52"/>
      <c r="O48" s="52"/>
      <c r="P48" s="52"/>
      <c r="Q48" s="40"/>
      <c r="R48" s="40"/>
      <c r="S48" s="40"/>
      <c r="T48" s="33"/>
    </row>
    <row r="49" spans="2:20" x14ac:dyDescent="0.3">
      <c r="C49" s="3" t="s">
        <v>112</v>
      </c>
      <c r="D49" s="30">
        <f t="shared" si="17"/>
        <v>642.12628461153895</v>
      </c>
      <c r="E49" s="29">
        <f t="shared" si="17"/>
        <v>567.10040037199508</v>
      </c>
      <c r="F49" s="29">
        <f t="shared" si="17"/>
        <v>486.4731558563991</v>
      </c>
      <c r="G49" s="52"/>
      <c r="H49" s="52"/>
      <c r="I49" s="52"/>
      <c r="J49" s="52"/>
      <c r="K49" s="52"/>
      <c r="L49" s="52"/>
      <c r="M49" s="52"/>
      <c r="N49" s="52"/>
      <c r="O49" s="52"/>
      <c r="P49" s="52"/>
      <c r="Q49" s="40"/>
      <c r="R49" s="40"/>
      <c r="S49" s="40"/>
      <c r="T49" s="33"/>
    </row>
    <row r="50" spans="2:20" x14ac:dyDescent="0.3">
      <c r="C50" s="3" t="s">
        <v>160</v>
      </c>
      <c r="D50" s="30">
        <f>'Input Data'!B152</f>
        <v>152.74167656771192</v>
      </c>
      <c r="E50" s="29">
        <f>'Input Data'!C152</f>
        <v>123.83906442389878</v>
      </c>
      <c r="F50" s="29">
        <f>'Input Data'!D152</f>
        <v>88.691409458872656</v>
      </c>
      <c r="G50" s="52"/>
      <c r="H50" s="52"/>
      <c r="I50" s="52"/>
      <c r="J50" s="52"/>
      <c r="K50" s="52"/>
      <c r="L50" s="52"/>
      <c r="M50" s="52"/>
      <c r="N50" s="52"/>
      <c r="O50" s="52"/>
      <c r="P50" s="52"/>
      <c r="Q50" s="40"/>
      <c r="R50" s="40"/>
      <c r="S50" s="40"/>
      <c r="T50" s="33"/>
    </row>
    <row r="51" spans="2:20" x14ac:dyDescent="0.3">
      <c r="C51" s="3" t="s">
        <v>126</v>
      </c>
      <c r="D51" s="30">
        <f>D48-D$50-$D$45</f>
        <v>470.76681009909504</v>
      </c>
      <c r="E51" s="29">
        <f t="shared" ref="E51:F52" si="18">E48-E$50-$D$45</f>
        <v>458.35287826063069</v>
      </c>
      <c r="F51" s="29">
        <f t="shared" si="18"/>
        <v>443.04462124797317</v>
      </c>
      <c r="G51" s="52"/>
      <c r="H51" s="52"/>
      <c r="I51" s="52"/>
      <c r="J51" s="52"/>
      <c r="K51" s="52"/>
      <c r="L51" s="52"/>
      <c r="M51" s="52"/>
      <c r="N51" s="52"/>
      <c r="O51" s="52"/>
      <c r="P51" s="52"/>
      <c r="Q51" s="40"/>
      <c r="R51" s="40"/>
      <c r="S51" s="40"/>
      <c r="T51" s="33"/>
    </row>
    <row r="52" spans="2:20" x14ac:dyDescent="0.3">
      <c r="C52" s="3" t="s">
        <v>127</v>
      </c>
      <c r="D52" s="30">
        <f>D49-D$50-$D$45</f>
        <v>470.76681009909504</v>
      </c>
      <c r="E52" s="29">
        <f t="shared" si="18"/>
        <v>424.64353800336431</v>
      </c>
      <c r="F52" s="29">
        <f>F49-F$50-$D$45</f>
        <v>379.16394845279444</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Data'!B177</f>
        <v>0.92873064664919358</v>
      </c>
      <c r="E57" s="52"/>
      <c r="F57" s="52"/>
      <c r="G57" s="52"/>
      <c r="H57" s="52"/>
      <c r="I57" s="52"/>
      <c r="J57" s="52"/>
      <c r="K57" s="52"/>
      <c r="L57" s="52"/>
      <c r="M57" s="52"/>
      <c r="N57" s="52"/>
      <c r="O57" s="52"/>
      <c r="P57" s="52"/>
      <c r="Q57" s="40"/>
      <c r="R57" s="40"/>
      <c r="S57" s="40"/>
      <c r="T57" s="33"/>
    </row>
    <row r="58" spans="2:20" x14ac:dyDescent="0.3">
      <c r="C58" s="3" t="s">
        <v>129</v>
      </c>
      <c r="D58" s="43">
        <f>'Input Data'!B201</f>
        <v>0.6872986565079735</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702.6132930623919</v>
      </c>
      <c r="E62" s="52"/>
      <c r="F62" s="52"/>
      <c r="G62" s="52"/>
      <c r="H62" s="52"/>
      <c r="I62" s="52"/>
      <c r="J62" s="52"/>
      <c r="K62" s="52"/>
      <c r="L62" s="52"/>
      <c r="M62" s="52"/>
      <c r="N62" s="52"/>
      <c r="O62" s="52"/>
      <c r="P62" s="52"/>
      <c r="Q62" s="40"/>
      <c r="R62" s="40"/>
      <c r="S62" s="40"/>
      <c r="T62" s="33"/>
    </row>
    <row r="63" spans="2:20" x14ac:dyDescent="0.3">
      <c r="C63" s="3" t="s">
        <v>131</v>
      </c>
      <c r="D63" s="30">
        <f>F52/D$56/D$57/D$58</f>
        <v>601.30654488602636</v>
      </c>
      <c r="E63" s="52"/>
      <c r="F63" s="52"/>
      <c r="G63" s="52"/>
      <c r="H63" s="52"/>
      <c r="I63" s="52"/>
      <c r="J63" s="52"/>
      <c r="K63" s="52"/>
      <c r="L63" s="52"/>
      <c r="M63" s="52"/>
      <c r="N63" s="52"/>
      <c r="O63" s="52"/>
      <c r="P63" s="52"/>
      <c r="Q63" s="40"/>
      <c r="R63" s="40"/>
      <c r="S63" s="40"/>
      <c r="T63" s="33"/>
    </row>
    <row r="64" spans="2:20" ht="14.5" x14ac:dyDescent="0.35">
      <c r="C64" s="3" t="s">
        <v>31</v>
      </c>
      <c r="D64" s="30">
        <f>D63-D62</f>
        <v>-101.30674817636555</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702.6132930623919</v>
      </c>
    </row>
    <row r="72" spans="2:20" ht="14.5" x14ac:dyDescent="0.35">
      <c r="B72" s="75" t="s">
        <v>195</v>
      </c>
    </row>
  </sheetData>
  <phoneticPr fontId="15" type="noConversion"/>
  <hyperlinks>
    <hyperlink ref="B72" location="Contents!A1" display="Link to Contents page" xr:uid="{E7F09A3F-7854-4BFB-B77F-A8AD7707C68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DA15-B424-4004-B6B9-8879C1BF4FAB}">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1.179687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Data'!B20</f>
        <v>8709.5734786070607</v>
      </c>
      <c r="E9" s="28">
        <f>'Input Data'!C20</f>
        <v>8648.3417858125686</v>
      </c>
      <c r="F9" s="28">
        <f>'Input Data'!D20</f>
        <v>8620.0764339217458</v>
      </c>
      <c r="G9" s="28">
        <f>'Input Data'!E20</f>
        <v>8453.9730178027694</v>
      </c>
      <c r="H9" s="28">
        <f>'Input Data'!F20</f>
        <v>8279.2664601413271</v>
      </c>
      <c r="I9" s="28">
        <f>'Input Data'!G20</f>
        <v>7999.3261458379948</v>
      </c>
      <c r="J9" s="28">
        <f>'Input Data'!H20</f>
        <v>7756.300378413096</v>
      </c>
      <c r="K9" s="28">
        <f>'Input Data'!I20</f>
        <v>7598.7504784860848</v>
      </c>
      <c r="L9" s="28">
        <f>'Input Data'!J20</f>
        <v>7627.4414140938752</v>
      </c>
      <c r="M9" s="28">
        <f>'Input Data'!K20</f>
        <v>7738.0985908903931</v>
      </c>
      <c r="N9" s="28">
        <f>'Input Data'!L20</f>
        <v>7836.3224136069739</v>
      </c>
      <c r="O9" s="28">
        <f>'Input Data'!M20</f>
        <v>7832.4765165310073</v>
      </c>
      <c r="P9" s="28">
        <f>'Input Data'!N20</f>
        <v>7922.9442674225838</v>
      </c>
      <c r="Q9" s="28">
        <f>'Input Data'!O20</f>
        <v>7936.3463352928084</v>
      </c>
      <c r="R9" s="30">
        <f>'Input Data'!P20</f>
        <v>7965.9165265217398</v>
      </c>
      <c r="S9" s="30">
        <f>'Input Data'!Q20</f>
        <v>7983.8220898475138</v>
      </c>
      <c r="T9" s="30">
        <f>'Input Data'!R20</f>
        <v>7988.5074786445612</v>
      </c>
      <c r="V9" s="31"/>
    </row>
    <row r="10" spans="1:22" x14ac:dyDescent="0.3">
      <c r="C10" s="24" t="s">
        <v>26</v>
      </c>
      <c r="D10" s="28">
        <f>D9</f>
        <v>8709.5734786070607</v>
      </c>
      <c r="E10" s="28">
        <f t="shared" ref="E10:Q10" si="0">E9</f>
        <v>8648.3417858125686</v>
      </c>
      <c r="F10" s="28">
        <f t="shared" si="0"/>
        <v>8620.0764339217458</v>
      </c>
      <c r="G10" s="28">
        <f t="shared" si="0"/>
        <v>8453.9730178027694</v>
      </c>
      <c r="H10" s="28">
        <f t="shared" si="0"/>
        <v>8279.2664601413271</v>
      </c>
      <c r="I10" s="28">
        <f t="shared" si="0"/>
        <v>7999.3261458379948</v>
      </c>
      <c r="J10" s="28">
        <f t="shared" si="0"/>
        <v>7756.300378413096</v>
      </c>
      <c r="K10" s="28">
        <f t="shared" si="0"/>
        <v>7598.7504784860848</v>
      </c>
      <c r="L10" s="28">
        <f t="shared" si="0"/>
        <v>7627.4414140938752</v>
      </c>
      <c r="M10" s="28">
        <f t="shared" si="0"/>
        <v>7738.0985908903931</v>
      </c>
      <c r="N10" s="28">
        <f t="shared" si="0"/>
        <v>7836.3224136069739</v>
      </c>
      <c r="O10" s="28">
        <f t="shared" si="0"/>
        <v>7832.4765165310073</v>
      </c>
      <c r="P10" s="28">
        <f t="shared" si="0"/>
        <v>7922.9442674225838</v>
      </c>
      <c r="Q10" s="28">
        <f t="shared" si="0"/>
        <v>7936.3463352928084</v>
      </c>
      <c r="R10" s="30">
        <f>'Input Data'!B280</f>
        <v>7808.8775367359849</v>
      </c>
      <c r="S10" s="30">
        <f>'Input Data'!C280</f>
        <v>7914.0473508026525</v>
      </c>
      <c r="T10" s="30"/>
      <c r="V10" s="31"/>
    </row>
    <row r="11" spans="1:22" x14ac:dyDescent="0.3">
      <c r="C11" s="3" t="s">
        <v>28</v>
      </c>
      <c r="D11" s="28"/>
      <c r="E11" s="29"/>
      <c r="F11" s="29"/>
      <c r="G11" s="29"/>
      <c r="H11" s="29"/>
      <c r="I11" s="29"/>
      <c r="J11" s="29"/>
      <c r="K11" s="29"/>
      <c r="L11" s="29"/>
      <c r="M11" s="29"/>
      <c r="N11" s="29"/>
      <c r="O11" s="29"/>
      <c r="P11" s="29"/>
      <c r="Q11" s="29"/>
      <c r="R11" s="30">
        <f>R10-R9</f>
        <v>-157.03898978575489</v>
      </c>
      <c r="S11" s="30">
        <f>S10-S9</f>
        <v>-69.774739044861235</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849.30265644551059</v>
      </c>
      <c r="F17" s="29">
        <f t="shared" ref="F17:T17" si="2">F21+F24</f>
        <v>735.42574251549649</v>
      </c>
      <c r="G17" s="29">
        <f t="shared" si="2"/>
        <v>810.14048580183112</v>
      </c>
      <c r="H17" s="29">
        <f t="shared" si="2"/>
        <v>767.44226726861541</v>
      </c>
      <c r="I17" s="29">
        <f t="shared" si="2"/>
        <v>901.49536012021383</v>
      </c>
      <c r="J17" s="29">
        <f t="shared" si="2"/>
        <v>851.27000402086173</v>
      </c>
      <c r="K17" s="29">
        <f t="shared" si="2"/>
        <v>756.62135136390543</v>
      </c>
      <c r="L17" s="29">
        <f t="shared" si="2"/>
        <v>685.44305193971229</v>
      </c>
      <c r="M17" s="29">
        <f t="shared" si="2"/>
        <v>649.26464219860509</v>
      </c>
      <c r="N17" s="29">
        <f t="shared" si="2"/>
        <v>578.10346081169155</v>
      </c>
      <c r="O17" s="29">
        <f t="shared" si="2"/>
        <v>621.74475526999186</v>
      </c>
      <c r="P17" s="29">
        <f t="shared" si="2"/>
        <v>732.02283655252916</v>
      </c>
      <c r="Q17" s="29">
        <f t="shared" si="2"/>
        <v>719.87560391207171</v>
      </c>
      <c r="R17" s="30">
        <f t="shared" si="2"/>
        <v>711.19340412064457</v>
      </c>
      <c r="S17" s="30">
        <f t="shared" si="2"/>
        <v>694.27887563224158</v>
      </c>
      <c r="T17" s="30">
        <f t="shared" si="2"/>
        <v>685.84926297602203</v>
      </c>
    </row>
    <row r="18" spans="2:21" x14ac:dyDescent="0.3">
      <c r="C18" s="3" t="s">
        <v>110</v>
      </c>
      <c r="D18" s="36"/>
      <c r="E18" s="29">
        <f>E22+E25</f>
        <v>849.30265644551059</v>
      </c>
      <c r="F18" s="29">
        <f t="shared" ref="F18:T18" si="3">F22+F25</f>
        <v>735.42574251549649</v>
      </c>
      <c r="G18" s="29">
        <f t="shared" si="3"/>
        <v>810.14048580183112</v>
      </c>
      <c r="H18" s="29">
        <f t="shared" si="3"/>
        <v>767.44226726861541</v>
      </c>
      <c r="I18" s="29">
        <f t="shared" si="3"/>
        <v>901.49536012021383</v>
      </c>
      <c r="J18" s="29">
        <f t="shared" si="3"/>
        <v>851.27000402086173</v>
      </c>
      <c r="K18" s="29">
        <f t="shared" si="3"/>
        <v>756.62135136390543</v>
      </c>
      <c r="L18" s="29">
        <f t="shared" si="3"/>
        <v>685.44305193971229</v>
      </c>
      <c r="M18" s="29">
        <f t="shared" si="3"/>
        <v>649.26464219860509</v>
      </c>
      <c r="N18" s="29">
        <f t="shared" si="3"/>
        <v>578.10346081169155</v>
      </c>
      <c r="O18" s="29">
        <f t="shared" si="3"/>
        <v>621.74475526999186</v>
      </c>
      <c r="P18" s="29">
        <f t="shared" si="3"/>
        <v>732.02283655252916</v>
      </c>
      <c r="Q18" s="29">
        <f t="shared" si="3"/>
        <v>719.87560391207171</v>
      </c>
      <c r="R18" s="30">
        <f t="shared" si="3"/>
        <v>711.19340412064457</v>
      </c>
      <c r="S18" s="30">
        <f t="shared" si="3"/>
        <v>680.59195675782507</v>
      </c>
      <c r="T18" s="30">
        <f t="shared" si="3"/>
        <v>679.85527252762313</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-13.686918874416506</v>
      </c>
      <c r="T19" s="30">
        <f>T18-T17</f>
        <v>-5.9939904483989039</v>
      </c>
    </row>
    <row r="20" spans="2:21" x14ac:dyDescent="0.3">
      <c r="C20" s="24" t="s">
        <v>24</v>
      </c>
      <c r="D20" s="25"/>
      <c r="E20" s="44">
        <f>'Input Data'!B46</f>
        <v>6.6868359480542636E-2</v>
      </c>
      <c r="F20" s="44">
        <f>'Input Data'!C46</f>
        <v>6.0339534037931929E-2</v>
      </c>
      <c r="G20" s="44">
        <f>'Input Data'!D46</f>
        <v>6.3368322527347601E-2</v>
      </c>
      <c r="H20" s="44">
        <f>'Input Data'!E46</f>
        <v>6.7177485461730718E-2</v>
      </c>
      <c r="I20" s="44">
        <f>'Input Data'!F46</f>
        <v>8.2678678989535112E-2</v>
      </c>
      <c r="J20" s="44">
        <f>'Input Data'!G46</f>
        <v>8.5910276801862723E-2</v>
      </c>
      <c r="K20" s="44">
        <f>'Input Data'!H46</f>
        <v>7.8496599648397752E-2</v>
      </c>
      <c r="L20" s="44">
        <f>'Input Data'!I46</f>
        <v>7.4460841347695483E-2</v>
      </c>
      <c r="M20" s="44">
        <f>'Input Data'!J46</f>
        <v>6.8559427760257363E-2</v>
      </c>
      <c r="N20" s="44">
        <f>'Input Data'!K46</f>
        <v>5.9574410928890403E-2</v>
      </c>
      <c r="O20" s="44">
        <f>'Input Data'!L46</f>
        <v>5.9130524721605696E-2</v>
      </c>
      <c r="P20" s="44">
        <f>'Input Data'!M46</f>
        <v>7.4414917141400028E-2</v>
      </c>
      <c r="Q20" s="44">
        <f>'Input Data'!N46</f>
        <v>7.2925002583957912E-2</v>
      </c>
      <c r="R20" s="45">
        <f>'Input Data'!O46</f>
        <v>7.1211839848973071E-2</v>
      </c>
      <c r="S20" s="45">
        <f>'Input Data'!P46</f>
        <v>6.8946748875453573E-2</v>
      </c>
      <c r="T20" s="45">
        <f>'Input Data'!Q46</f>
        <v>6.7695444288355111E-2</v>
      </c>
    </row>
    <row r="21" spans="2:21" x14ac:dyDescent="0.3">
      <c r="C21" s="3" t="s">
        <v>150</v>
      </c>
      <c r="D21" s="36"/>
      <c r="E21" s="29">
        <f>E$20*D9</f>
        <v>582.39489028969717</v>
      </c>
      <c r="F21" s="29">
        <f t="shared" ref="F21:T21" si="5">F$20*E9</f>
        <v>521.83691355670646</v>
      </c>
      <c r="G21" s="29">
        <f t="shared" si="5"/>
        <v>546.23978367514155</v>
      </c>
      <c r="H21" s="29">
        <f t="shared" si="5"/>
        <v>567.91664949730932</v>
      </c>
      <c r="I21" s="29">
        <f t="shared" si="5"/>
        <v>684.51881392684948</v>
      </c>
      <c r="J21" s="29">
        <f t="shared" si="5"/>
        <v>687.22432341731985</v>
      </c>
      <c r="K21" s="29">
        <f t="shared" si="5"/>
        <v>608.84320555700879</v>
      </c>
      <c r="L21" s="29">
        <f t="shared" si="5"/>
        <v>565.80935381927748</v>
      </c>
      <c r="M21" s="29">
        <f t="shared" si="5"/>
        <v>522.93301862516432</v>
      </c>
      <c r="N21" s="29">
        <f t="shared" si="5"/>
        <v>460.99266526197209</v>
      </c>
      <c r="O21" s="29">
        <f t="shared" si="5"/>
        <v>463.36585620425996</v>
      </c>
      <c r="P21" s="29">
        <f t="shared" si="5"/>
        <v>582.85309098961648</v>
      </c>
      <c r="Q21" s="29">
        <f t="shared" si="5"/>
        <v>577.78073117434644</v>
      </c>
      <c r="R21" s="30">
        <f t="shared" si="5"/>
        <v>565.16182421485576</v>
      </c>
      <c r="S21" s="30">
        <f t="shared" si="5"/>
        <v>549.22404631691984</v>
      </c>
      <c r="T21" s="30">
        <f t="shared" si="5"/>
        <v>540.46838349141126</v>
      </c>
    </row>
    <row r="22" spans="2:21" x14ac:dyDescent="0.3">
      <c r="C22" s="3" t="s">
        <v>151</v>
      </c>
      <c r="D22" s="36"/>
      <c r="E22" s="29">
        <f>E$20*D10</f>
        <v>582.39489028969717</v>
      </c>
      <c r="F22" s="29">
        <f t="shared" ref="F22:T22" si="6">F$20*E10</f>
        <v>521.83691355670646</v>
      </c>
      <c r="G22" s="29">
        <f t="shared" si="6"/>
        <v>546.23978367514155</v>
      </c>
      <c r="H22" s="29">
        <f t="shared" si="6"/>
        <v>567.91664949730932</v>
      </c>
      <c r="I22" s="29">
        <f t="shared" si="6"/>
        <v>684.51881392684948</v>
      </c>
      <c r="J22" s="29">
        <f t="shared" si="6"/>
        <v>687.22432341731985</v>
      </c>
      <c r="K22" s="29">
        <f t="shared" si="6"/>
        <v>608.84320555700879</v>
      </c>
      <c r="L22" s="29">
        <f t="shared" si="6"/>
        <v>565.80935381927748</v>
      </c>
      <c r="M22" s="29">
        <f t="shared" si="6"/>
        <v>522.93301862516432</v>
      </c>
      <c r="N22" s="29">
        <f t="shared" si="6"/>
        <v>460.99266526197209</v>
      </c>
      <c r="O22" s="29">
        <f t="shared" si="6"/>
        <v>463.36585620425996</v>
      </c>
      <c r="P22" s="29">
        <f t="shared" si="6"/>
        <v>582.85309098961648</v>
      </c>
      <c r="Q22" s="29">
        <f t="shared" si="6"/>
        <v>577.78073117434644</v>
      </c>
      <c r="R22" s="30">
        <f t="shared" si="6"/>
        <v>565.16182421485576</v>
      </c>
      <c r="S22" s="30">
        <f t="shared" si="6"/>
        <v>538.39671852450647</v>
      </c>
      <c r="T22" s="30">
        <f t="shared" si="6"/>
        <v>535.74495153166538</v>
      </c>
      <c r="U22" s="39"/>
    </row>
    <row r="23" spans="2:21" x14ac:dyDescent="0.3">
      <c r="C23" s="24" t="s">
        <v>29</v>
      </c>
      <c r="D23" s="25"/>
      <c r="E23" s="44">
        <f>'Input Data'!B71</f>
        <v>3.0645331463292336E-2</v>
      </c>
      <c r="F23" s="44">
        <f>'Input Data'!C71</f>
        <v>2.4697084626000586E-2</v>
      </c>
      <c r="G23" s="44">
        <f>'Input Data'!D71</f>
        <v>3.0614659179608542E-2</v>
      </c>
      <c r="H23" s="44">
        <f>'Input Data'!E71</f>
        <v>2.3601402246155239E-2</v>
      </c>
      <c r="I23" s="44">
        <f>'Input Data'!F71</f>
        <v>2.6207218627151252E-2</v>
      </c>
      <c r="J23" s="44">
        <f>'Input Data'!G71</f>
        <v>2.0507437453202725E-2</v>
      </c>
      <c r="K23" s="44">
        <f>'Input Data'!H71</f>
        <v>1.9052658947838658E-2</v>
      </c>
      <c r="L23" s="44">
        <f>'Input Data'!I71</f>
        <v>1.5743864528667835E-2</v>
      </c>
      <c r="M23" s="44">
        <f>'Input Data'!J71</f>
        <v>1.6562778619316175E-2</v>
      </c>
      <c r="N23" s="44">
        <f>'Input Data'!K71</f>
        <v>1.5134311636658014E-2</v>
      </c>
      <c r="O23" s="44">
        <f>'Input Data'!L71</f>
        <v>2.0210870700103297E-2</v>
      </c>
      <c r="P23" s="44">
        <f>'Input Data'!M71</f>
        <v>1.9045029403928528E-2</v>
      </c>
      <c r="Q23" s="44">
        <f>'Input Data'!N71</f>
        <v>1.7934604604248991E-2</v>
      </c>
      <c r="R23" s="45">
        <f>'Input Data'!O71</f>
        <v>1.8400353731589141E-2</v>
      </c>
      <c r="S23" s="45">
        <f>'Input Data'!P71</f>
        <v>1.8209433758485404E-2</v>
      </c>
      <c r="T23" s="45">
        <f>'Input Data'!Q71</f>
        <v>1.8209433758485404E-2</v>
      </c>
    </row>
    <row r="24" spans="2:21" x14ac:dyDescent="0.3">
      <c r="C24" s="3" t="s">
        <v>152</v>
      </c>
      <c r="D24" s="36"/>
      <c r="E24" s="29">
        <f>E$23*D9</f>
        <v>266.90776615581342</v>
      </c>
      <c r="F24" s="29">
        <f t="shared" ref="F24:T24" si="7">F$23*E9</f>
        <v>213.58882895879003</v>
      </c>
      <c r="G24" s="29">
        <f t="shared" si="7"/>
        <v>263.90070212668962</v>
      </c>
      <c r="H24" s="29">
        <f t="shared" si="7"/>
        <v>199.52561777130606</v>
      </c>
      <c r="I24" s="29">
        <f t="shared" si="7"/>
        <v>216.97654619336438</v>
      </c>
      <c r="J24" s="29">
        <f t="shared" si="7"/>
        <v>164.04568060354191</v>
      </c>
      <c r="K24" s="29">
        <f t="shared" si="7"/>
        <v>147.77814580689665</v>
      </c>
      <c r="L24" s="29">
        <f t="shared" si="7"/>
        <v>119.63369812043481</v>
      </c>
      <c r="M24" s="29">
        <f t="shared" si="7"/>
        <v>126.33162357344077</v>
      </c>
      <c r="N24" s="29">
        <f t="shared" si="7"/>
        <v>117.11079554971946</v>
      </c>
      <c r="O24" s="29">
        <f t="shared" si="7"/>
        <v>158.37889906573193</v>
      </c>
      <c r="P24" s="29">
        <f t="shared" si="7"/>
        <v>149.16974556291271</v>
      </c>
      <c r="Q24" s="29">
        <f t="shared" si="7"/>
        <v>142.09487273772521</v>
      </c>
      <c r="R24" s="30">
        <f t="shared" si="7"/>
        <v>146.03157990578885</v>
      </c>
      <c r="S24" s="30">
        <f t="shared" si="7"/>
        <v>145.05482931532177</v>
      </c>
      <c r="T24" s="30">
        <f t="shared" si="7"/>
        <v>145.3808794846108</v>
      </c>
    </row>
    <row r="25" spans="2:21" x14ac:dyDescent="0.3">
      <c r="C25" s="3" t="s">
        <v>153</v>
      </c>
      <c r="D25" s="36"/>
      <c r="E25" s="29">
        <f>E$23*D10</f>
        <v>266.90776615581342</v>
      </c>
      <c r="F25" s="29">
        <f t="shared" ref="F25:T25" si="8">F$23*E10</f>
        <v>213.58882895879003</v>
      </c>
      <c r="G25" s="29">
        <f t="shared" si="8"/>
        <v>263.90070212668962</v>
      </c>
      <c r="H25" s="29">
        <f t="shared" si="8"/>
        <v>199.52561777130606</v>
      </c>
      <c r="I25" s="29">
        <f t="shared" si="8"/>
        <v>216.97654619336438</v>
      </c>
      <c r="J25" s="29">
        <f t="shared" si="8"/>
        <v>164.04568060354191</v>
      </c>
      <c r="K25" s="29">
        <f t="shared" si="8"/>
        <v>147.77814580689665</v>
      </c>
      <c r="L25" s="29">
        <f t="shared" si="8"/>
        <v>119.63369812043481</v>
      </c>
      <c r="M25" s="29">
        <f t="shared" si="8"/>
        <v>126.33162357344077</v>
      </c>
      <c r="N25" s="29">
        <f t="shared" si="8"/>
        <v>117.11079554971946</v>
      </c>
      <c r="O25" s="29">
        <f t="shared" si="8"/>
        <v>158.37889906573193</v>
      </c>
      <c r="P25" s="29">
        <f t="shared" si="8"/>
        <v>149.16974556291271</v>
      </c>
      <c r="Q25" s="29">
        <f t="shared" si="8"/>
        <v>142.09487273772521</v>
      </c>
      <c r="R25" s="30">
        <f t="shared" si="8"/>
        <v>146.03157990578885</v>
      </c>
      <c r="S25" s="30">
        <f t="shared" si="8"/>
        <v>142.19523823331858</v>
      </c>
      <c r="T25" s="30">
        <f t="shared" si="8"/>
        <v>144.11032099595781</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Data'!B304</f>
        <v>647.32017859792052</v>
      </c>
      <c r="F30" s="29">
        <f>'Input Data'!C304</f>
        <v>713.46897828720944</v>
      </c>
      <c r="G30" s="29">
        <f>'Input Data'!D304</f>
        <v>678.51545869211304</v>
      </c>
      <c r="H30" s="29">
        <f>'Input Data'!E304</f>
        <v>709.51478634087198</v>
      </c>
      <c r="I30" s="29">
        <f>'Input Data'!F304</f>
        <v>678.96647957695598</v>
      </c>
      <c r="J30" s="29">
        <f>'Input Data'!G304</f>
        <v>667.49288449782341</v>
      </c>
      <c r="K30" s="29">
        <f>'Input Data'!H304</f>
        <v>593.65413969794326</v>
      </c>
      <c r="L30" s="29">
        <f>'Input Data'!I304</f>
        <v>653.71197744942378</v>
      </c>
      <c r="M30" s="29">
        <f>'Input Data'!J304</f>
        <v>664.64473260629075</v>
      </c>
      <c r="N30" s="29">
        <f>'Input Data'!K304</f>
        <v>619.45522666383908</v>
      </c>
      <c r="O30" s="29">
        <f>'Input Data'!L304</f>
        <v>730.16971922848973</v>
      </c>
      <c r="P30" s="29">
        <f>'Input Data'!M304</f>
        <v>814.15295875177935</v>
      </c>
      <c r="Q30" s="29">
        <f>'Input Data'!N304</f>
        <v>677.95421796972346</v>
      </c>
      <c r="R30" s="30">
        <f>R9*($D$6+1)-Q9+R17</f>
        <v>781.3329787813459</v>
      </c>
      <c r="S30" s="30">
        <f t="shared" ref="S30" si="10">S9*($D$6+1)-R9+S17</f>
        <v>752.84501310986252</v>
      </c>
      <c r="T30" s="30">
        <f>T9*($D$6+1)-S9+T17</f>
        <v>731.21908800456538</v>
      </c>
    </row>
    <row r="31" spans="2:21" x14ac:dyDescent="0.3">
      <c r="C31" s="3" t="s">
        <v>111</v>
      </c>
      <c r="D31" s="51"/>
      <c r="E31" s="29">
        <f>E30</f>
        <v>647.32017859792052</v>
      </c>
      <c r="F31" s="29">
        <f t="shared" ref="F31:Q31" si="11">F30</f>
        <v>713.46897828720944</v>
      </c>
      <c r="G31" s="29">
        <f t="shared" si="11"/>
        <v>678.51545869211304</v>
      </c>
      <c r="H31" s="29">
        <f t="shared" si="11"/>
        <v>709.51478634087198</v>
      </c>
      <c r="I31" s="29">
        <f t="shared" si="11"/>
        <v>678.96647957695598</v>
      </c>
      <c r="J31" s="29">
        <f t="shared" si="11"/>
        <v>667.49288449782341</v>
      </c>
      <c r="K31" s="29">
        <f t="shared" si="11"/>
        <v>593.65413969794326</v>
      </c>
      <c r="L31" s="29">
        <f t="shared" si="11"/>
        <v>653.71197744942378</v>
      </c>
      <c r="M31" s="29">
        <f t="shared" si="11"/>
        <v>664.64473260629075</v>
      </c>
      <c r="N31" s="29">
        <f t="shared" si="11"/>
        <v>619.45522666383908</v>
      </c>
      <c r="O31" s="29">
        <f t="shared" si="11"/>
        <v>730.16971922848973</v>
      </c>
      <c r="P31" s="29">
        <f t="shared" si="11"/>
        <v>814.15295875177935</v>
      </c>
      <c r="Q31" s="29">
        <f t="shared" si="11"/>
        <v>677.95421796972346</v>
      </c>
      <c r="R31" s="30">
        <f>R9*($D$6+1)-Q10+R18</f>
        <v>781.3329787813459</v>
      </c>
      <c r="S31" s="30">
        <f t="shared" ref="S31" si="12">S9*($D$6+1)-R10+S18</f>
        <v>896.19708402120091</v>
      </c>
      <c r="T31" s="30">
        <f>T9*($D$6+1)-S10+T18</f>
        <v>794.99983660102771</v>
      </c>
      <c r="U31" s="33"/>
    </row>
    <row r="33" spans="2:21" x14ac:dyDescent="0.3">
      <c r="B33" s="22" t="s">
        <v>154</v>
      </c>
    </row>
    <row r="35" spans="2:21" x14ac:dyDescent="0.3">
      <c r="C35" s="36"/>
      <c r="D35" s="28" t="str">
        <f>D29</f>
        <v>2010/11</v>
      </c>
      <c r="E35" s="28" t="str">
        <f t="shared" ref="E35:T35" si="13">E29</f>
        <v>2011/12</v>
      </c>
      <c r="F35" s="28" t="str">
        <f t="shared" si="13"/>
        <v>2012/13</v>
      </c>
      <c r="G35" s="28" t="str">
        <f t="shared" si="13"/>
        <v>2013/14</v>
      </c>
      <c r="H35" s="28" t="str">
        <f t="shared" si="13"/>
        <v>2014/15</v>
      </c>
      <c r="I35" s="28" t="str">
        <f t="shared" si="13"/>
        <v>2015/16</v>
      </c>
      <c r="J35" s="28" t="str">
        <f t="shared" si="13"/>
        <v>2016/17</v>
      </c>
      <c r="K35" s="28" t="str">
        <f t="shared" si="13"/>
        <v>2017/18</v>
      </c>
      <c r="L35" s="28" t="str">
        <f t="shared" si="13"/>
        <v>2018/19</v>
      </c>
      <c r="M35" s="28" t="str">
        <f t="shared" si="13"/>
        <v>2019/20</v>
      </c>
      <c r="N35" s="28" t="str">
        <f t="shared" si="13"/>
        <v>2020/21</v>
      </c>
      <c r="O35" s="28" t="str">
        <f t="shared" si="13"/>
        <v>2021/22</v>
      </c>
      <c r="P35" s="28" t="str">
        <f t="shared" si="13"/>
        <v>2022/23</v>
      </c>
      <c r="Q35" s="28" t="str">
        <f t="shared" si="13"/>
        <v>2023/24</v>
      </c>
      <c r="R35" s="28" t="str">
        <f t="shared" si="13"/>
        <v>2024/25</v>
      </c>
      <c r="S35" s="28" t="str">
        <f t="shared" si="13"/>
        <v>2025/26</v>
      </c>
      <c r="T35" s="28" t="str">
        <f t="shared" si="13"/>
        <v>2026/27</v>
      </c>
    </row>
    <row r="36" spans="2:21" x14ac:dyDescent="0.3">
      <c r="C36" s="3" t="s">
        <v>107</v>
      </c>
      <c r="D36" s="37"/>
      <c r="E36" s="29">
        <f t="shared" ref="E36:T36" si="14">E30</f>
        <v>647.32017859792052</v>
      </c>
      <c r="F36" s="29">
        <f t="shared" si="14"/>
        <v>713.46897828720944</v>
      </c>
      <c r="G36" s="29">
        <f t="shared" si="14"/>
        <v>678.51545869211304</v>
      </c>
      <c r="H36" s="29">
        <f t="shared" si="14"/>
        <v>709.51478634087198</v>
      </c>
      <c r="I36" s="29">
        <f t="shared" si="14"/>
        <v>678.96647957695598</v>
      </c>
      <c r="J36" s="29">
        <f t="shared" si="14"/>
        <v>667.49288449782341</v>
      </c>
      <c r="K36" s="29">
        <f t="shared" si="14"/>
        <v>593.65413969794326</v>
      </c>
      <c r="L36" s="29">
        <f t="shared" si="14"/>
        <v>653.71197744942378</v>
      </c>
      <c r="M36" s="29">
        <f t="shared" si="14"/>
        <v>664.64473260629075</v>
      </c>
      <c r="N36" s="29">
        <f t="shared" si="14"/>
        <v>619.45522666383908</v>
      </c>
      <c r="O36" s="29">
        <f t="shared" si="14"/>
        <v>730.16971922848973</v>
      </c>
      <c r="P36" s="29">
        <f t="shared" si="14"/>
        <v>814.15295875177935</v>
      </c>
      <c r="Q36" s="29">
        <f t="shared" si="14"/>
        <v>677.95421796972346</v>
      </c>
      <c r="R36" s="30">
        <f t="shared" si="14"/>
        <v>781.3329787813459</v>
      </c>
      <c r="S36" s="30">
        <f t="shared" si="14"/>
        <v>752.84501310986252</v>
      </c>
      <c r="T36" s="30">
        <f t="shared" si="14"/>
        <v>731.21908800456538</v>
      </c>
      <c r="U36" s="33"/>
    </row>
    <row r="37" spans="2:21" x14ac:dyDescent="0.3">
      <c r="C37" s="3" t="s">
        <v>111</v>
      </c>
      <c r="D37" s="37"/>
      <c r="E37" s="29">
        <f>E31</f>
        <v>647.32017859792052</v>
      </c>
      <c r="F37" s="29">
        <f t="shared" ref="F37:T37" si="15">F31</f>
        <v>713.46897828720944</v>
      </c>
      <c r="G37" s="29">
        <f t="shared" si="15"/>
        <v>678.51545869211304</v>
      </c>
      <c r="H37" s="29">
        <f t="shared" si="15"/>
        <v>709.51478634087198</v>
      </c>
      <c r="I37" s="29">
        <f t="shared" si="15"/>
        <v>678.96647957695598</v>
      </c>
      <c r="J37" s="29">
        <f t="shared" si="15"/>
        <v>667.49288449782341</v>
      </c>
      <c r="K37" s="29">
        <f t="shared" si="15"/>
        <v>593.65413969794326</v>
      </c>
      <c r="L37" s="29">
        <f t="shared" si="15"/>
        <v>653.71197744942378</v>
      </c>
      <c r="M37" s="29">
        <f t="shared" si="15"/>
        <v>664.64473260629075</v>
      </c>
      <c r="N37" s="29">
        <f t="shared" si="15"/>
        <v>619.45522666383908</v>
      </c>
      <c r="O37" s="29">
        <f t="shared" si="15"/>
        <v>730.16971922848973</v>
      </c>
      <c r="P37" s="29">
        <f t="shared" si="15"/>
        <v>814.15295875177935</v>
      </c>
      <c r="Q37" s="29">
        <f t="shared" si="15"/>
        <v>677.95421796972346</v>
      </c>
      <c r="R37" s="30">
        <f t="shared" si="15"/>
        <v>781.3329787813459</v>
      </c>
      <c r="S37" s="30">
        <f t="shared" si="15"/>
        <v>896.19708402120091</v>
      </c>
      <c r="T37" s="30">
        <f t="shared" si="15"/>
        <v>794.99983660102771</v>
      </c>
      <c r="U37" s="33"/>
    </row>
    <row r="38" spans="2:21" x14ac:dyDescent="0.3">
      <c r="C38" s="3" t="s">
        <v>25</v>
      </c>
      <c r="D38" s="36"/>
      <c r="E38" s="29">
        <f>'Input Data'!B102</f>
        <v>203.93153612154626</v>
      </c>
      <c r="F38" s="29">
        <f>'Input Data'!C102</f>
        <v>227.68920230078942</v>
      </c>
      <c r="G38" s="29">
        <f>'Input Data'!D102</f>
        <v>226.31457379531469</v>
      </c>
      <c r="H38" s="29">
        <f>'Input Data'!E102</f>
        <v>287.70949322843859</v>
      </c>
      <c r="I38" s="29">
        <f>'Input Data'!F102</f>
        <v>253.17598361797221</v>
      </c>
      <c r="J38" s="29">
        <f>'Input Data'!G102</f>
        <v>240.55799236505254</v>
      </c>
      <c r="K38" s="29">
        <f>'Input Data'!H102</f>
        <v>217.01102818413665</v>
      </c>
      <c r="L38" s="29">
        <f>'Input Data'!I102</f>
        <v>245.95808331481854</v>
      </c>
      <c r="M38" s="29">
        <f>'Input Data'!J102</f>
        <v>257.89598774428623</v>
      </c>
      <c r="N38" s="29">
        <f>'Input Data'!K102</f>
        <v>250.36423175943915</v>
      </c>
      <c r="O38" s="29">
        <f>'Input Data'!L102</f>
        <v>216.59176788750545</v>
      </c>
      <c r="P38" s="29">
        <f>'Input Data'!M102</f>
        <v>241.36858928769573</v>
      </c>
      <c r="Q38" s="29">
        <f>'Input Data'!N102</f>
        <v>248.82998339060367</v>
      </c>
      <c r="R38" s="30">
        <f>'Input Data'!O102</f>
        <v>239.82220799169224</v>
      </c>
      <c r="S38" s="30">
        <f>'Input Data'!P102</f>
        <v>239.82220799169224</v>
      </c>
      <c r="T38" s="30">
        <f>'Input Data'!Q102</f>
        <v>239.82220799169224</v>
      </c>
      <c r="U38" s="33"/>
    </row>
    <row r="39" spans="2:21" x14ac:dyDescent="0.3">
      <c r="C39" s="3" t="s">
        <v>30</v>
      </c>
      <c r="D39" s="36"/>
      <c r="E39" s="29">
        <f>'Input Data'!B128</f>
        <v>150.75301925380677</v>
      </c>
      <c r="F39" s="29">
        <f>'Input Data'!C128</f>
        <v>183.449630586269</v>
      </c>
      <c r="G39" s="29">
        <f>'Input Data'!D128</f>
        <v>175.33172068117193</v>
      </c>
      <c r="H39" s="29">
        <f>'Input Data'!E128</f>
        <v>164.2302760296096</v>
      </c>
      <c r="I39" s="29">
        <f>'Input Data'!F128</f>
        <v>126.33389967264114</v>
      </c>
      <c r="J39" s="29">
        <f>'Input Data'!G128</f>
        <v>121.05267004848548</v>
      </c>
      <c r="K39" s="29">
        <f>'Input Data'!H128</f>
        <v>112.10790060961091</v>
      </c>
      <c r="L39" s="29">
        <f>'Input Data'!I128</f>
        <v>126.20444790086684</v>
      </c>
      <c r="M39" s="29">
        <f>'Input Data'!J128</f>
        <v>104.94147961534341</v>
      </c>
      <c r="N39" s="29">
        <f>'Input Data'!K128</f>
        <v>104.2959883297315</v>
      </c>
      <c r="O39" s="29">
        <f>'Input Data'!L128</f>
        <v>84.582713380502611</v>
      </c>
      <c r="P39" s="29">
        <f>'Input Data'!M128</f>
        <v>158.26325919162122</v>
      </c>
      <c r="Q39" s="29">
        <f>'Input Data'!N128</f>
        <v>152.72166740996653</v>
      </c>
      <c r="R39" s="30">
        <f>'Input Data'!O128</f>
        <v>116.71304369561861</v>
      </c>
      <c r="S39" s="30">
        <f>'Input Data'!P128</f>
        <v>112.73770264382559</v>
      </c>
      <c r="T39" s="30">
        <f>'Input Data'!Q128</f>
        <v>121.44485716055374</v>
      </c>
      <c r="U39" s="33"/>
    </row>
    <row r="40" spans="2:21" x14ac:dyDescent="0.3">
      <c r="C40" s="3" t="s">
        <v>108</v>
      </c>
      <c r="D40" s="36"/>
      <c r="E40" s="29">
        <f>E36-E$38-E$39</f>
        <v>292.63562322256746</v>
      </c>
      <c r="F40" s="29">
        <f t="shared" ref="F40:T40" si="16">F36-F$38-F$39</f>
        <v>302.33014540015103</v>
      </c>
      <c r="G40" s="29">
        <f t="shared" si="16"/>
        <v>276.86916421562643</v>
      </c>
      <c r="H40" s="29">
        <f t="shared" si="16"/>
        <v>257.57501708282382</v>
      </c>
      <c r="I40" s="29">
        <f t="shared" si="16"/>
        <v>299.45659628634269</v>
      </c>
      <c r="J40" s="29">
        <f t="shared" si="16"/>
        <v>305.88222208428539</v>
      </c>
      <c r="K40" s="29">
        <f t="shared" si="16"/>
        <v>264.53521090419571</v>
      </c>
      <c r="L40" s="29">
        <f t="shared" si="16"/>
        <v>281.54944623373842</v>
      </c>
      <c r="M40" s="29">
        <f t="shared" si="16"/>
        <v>301.80726524666113</v>
      </c>
      <c r="N40" s="29">
        <f t="shared" si="16"/>
        <v>264.79500657466849</v>
      </c>
      <c r="O40" s="29">
        <f t="shared" si="16"/>
        <v>428.99523796048175</v>
      </c>
      <c r="P40" s="29">
        <f t="shared" si="16"/>
        <v>414.52111027246241</v>
      </c>
      <c r="Q40" s="29">
        <f t="shared" si="16"/>
        <v>276.40256716915326</v>
      </c>
      <c r="R40" s="30">
        <f t="shared" si="16"/>
        <v>424.79772709403505</v>
      </c>
      <c r="S40" s="30">
        <f t="shared" si="16"/>
        <v>400.28510247434468</v>
      </c>
      <c r="T40" s="30">
        <f t="shared" si="16"/>
        <v>369.95202285231937</v>
      </c>
      <c r="U40" s="33"/>
    </row>
    <row r="41" spans="2:21" x14ac:dyDescent="0.3">
      <c r="C41" s="3" t="s">
        <v>112</v>
      </c>
      <c r="D41" s="36"/>
      <c r="E41" s="29">
        <f>E37-E$38-E$39</f>
        <v>292.63562322256746</v>
      </c>
      <c r="F41" s="29">
        <f t="shared" ref="F41:T41" si="17">F37-F$38-F$39</f>
        <v>302.33014540015103</v>
      </c>
      <c r="G41" s="29">
        <f t="shared" si="17"/>
        <v>276.86916421562643</v>
      </c>
      <c r="H41" s="29">
        <f t="shared" si="17"/>
        <v>257.57501708282382</v>
      </c>
      <c r="I41" s="29">
        <f t="shared" si="17"/>
        <v>299.45659628634269</v>
      </c>
      <c r="J41" s="29">
        <f t="shared" si="17"/>
        <v>305.88222208428539</v>
      </c>
      <c r="K41" s="29">
        <f t="shared" si="17"/>
        <v>264.53521090419571</v>
      </c>
      <c r="L41" s="29">
        <f t="shared" si="17"/>
        <v>281.54944623373842</v>
      </c>
      <c r="M41" s="29">
        <f t="shared" si="17"/>
        <v>301.80726524666113</v>
      </c>
      <c r="N41" s="29">
        <f t="shared" si="17"/>
        <v>264.79500657466849</v>
      </c>
      <c r="O41" s="29">
        <f t="shared" si="17"/>
        <v>428.99523796048175</v>
      </c>
      <c r="P41" s="29">
        <f t="shared" si="17"/>
        <v>414.52111027246241</v>
      </c>
      <c r="Q41" s="29">
        <f t="shared" si="17"/>
        <v>276.40256716915326</v>
      </c>
      <c r="R41" s="30">
        <f t="shared" si="17"/>
        <v>424.79772709403505</v>
      </c>
      <c r="S41" s="30">
        <f t="shared" si="17"/>
        <v>543.63717338568301</v>
      </c>
      <c r="T41" s="30">
        <f t="shared" si="17"/>
        <v>433.7327714487817</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Data'!B225</f>
        <v>7.0442589913835914</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8">R40</f>
        <v>424.79772709403505</v>
      </c>
      <c r="E48" s="29">
        <f t="shared" si="18"/>
        <v>400.28510247434468</v>
      </c>
      <c r="F48" s="29">
        <f t="shared" si="18"/>
        <v>369.95202285231937</v>
      </c>
      <c r="G48" s="52"/>
      <c r="H48" s="52"/>
      <c r="I48" s="52"/>
      <c r="J48" s="52"/>
      <c r="K48" s="52"/>
      <c r="L48" s="52"/>
      <c r="M48" s="52"/>
      <c r="N48" s="52"/>
      <c r="O48" s="52"/>
      <c r="P48" s="52"/>
      <c r="Q48" s="40"/>
      <c r="R48" s="40"/>
      <c r="S48" s="40"/>
      <c r="T48" s="33"/>
    </row>
    <row r="49" spans="2:20" x14ac:dyDescent="0.3">
      <c r="C49" s="3" t="s">
        <v>112</v>
      </c>
      <c r="D49" s="30">
        <f t="shared" si="18"/>
        <v>424.79772709403505</v>
      </c>
      <c r="E49" s="29">
        <f t="shared" si="18"/>
        <v>543.63717338568301</v>
      </c>
      <c r="F49" s="29">
        <f t="shared" si="18"/>
        <v>433.7327714487817</v>
      </c>
      <c r="G49" s="52"/>
      <c r="H49" s="52"/>
      <c r="I49" s="52"/>
      <c r="J49" s="52"/>
      <c r="K49" s="52"/>
      <c r="L49" s="52"/>
      <c r="M49" s="52"/>
      <c r="N49" s="52"/>
      <c r="O49" s="52"/>
      <c r="P49" s="52"/>
      <c r="Q49" s="40"/>
      <c r="R49" s="40"/>
      <c r="S49" s="40"/>
      <c r="T49" s="33"/>
    </row>
    <row r="50" spans="2:20" x14ac:dyDescent="0.3">
      <c r="C50" s="3" t="s">
        <v>160</v>
      </c>
      <c r="D50" s="30">
        <f>'Input Data'!B153</f>
        <v>18.440071758167022</v>
      </c>
      <c r="E50" s="29">
        <f>'Input Data'!C153</f>
        <v>18.440071758167022</v>
      </c>
      <c r="F50" s="29">
        <f>'Input Data'!D153</f>
        <v>18.440071758167022</v>
      </c>
      <c r="G50" s="52"/>
      <c r="H50" s="52"/>
      <c r="I50" s="52"/>
      <c r="J50" s="52"/>
      <c r="K50" s="52"/>
      <c r="L50" s="52"/>
      <c r="M50" s="52"/>
      <c r="N50" s="52"/>
      <c r="O50" s="52"/>
      <c r="P50" s="52"/>
      <c r="Q50" s="40"/>
      <c r="R50" s="40"/>
      <c r="S50" s="40"/>
      <c r="T50" s="33"/>
    </row>
    <row r="51" spans="2:20" x14ac:dyDescent="0.3">
      <c r="C51" s="3" t="s">
        <v>126</v>
      </c>
      <c r="D51" s="30">
        <f>D48-D$50-$D$45</f>
        <v>399.31339634448443</v>
      </c>
      <c r="E51" s="29">
        <f t="shared" ref="E51:F52" si="19">E48-E$50-$D$45</f>
        <v>374.80077172479412</v>
      </c>
      <c r="F51" s="29">
        <f t="shared" si="19"/>
        <v>344.46769210276875</v>
      </c>
      <c r="G51" s="52"/>
      <c r="H51" s="52"/>
      <c r="I51" s="52"/>
      <c r="J51" s="52"/>
      <c r="K51" s="52"/>
      <c r="L51" s="52"/>
      <c r="M51" s="52"/>
      <c r="N51" s="52"/>
      <c r="O51" s="52"/>
      <c r="P51" s="52"/>
      <c r="Q51" s="40"/>
      <c r="R51" s="40"/>
      <c r="S51" s="40"/>
      <c r="T51" s="33"/>
    </row>
    <row r="52" spans="2:20" x14ac:dyDescent="0.3">
      <c r="C52" s="3" t="s">
        <v>127</v>
      </c>
      <c r="D52" s="30">
        <f>D49-D$50-$D$45</f>
        <v>399.31339634448443</v>
      </c>
      <c r="E52" s="29">
        <f t="shared" si="19"/>
        <v>518.15284263613239</v>
      </c>
      <c r="F52" s="29">
        <f>F49-F$50-$D$45</f>
        <v>408.24844069923108</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Data'!B178</f>
        <v>0.93398922646821025</v>
      </c>
      <c r="E57" s="52"/>
      <c r="F57" s="52"/>
      <c r="G57" s="52"/>
      <c r="H57" s="52"/>
      <c r="I57" s="52"/>
      <c r="J57" s="52"/>
      <c r="K57" s="52"/>
      <c r="L57" s="52"/>
      <c r="M57" s="52"/>
      <c r="N57" s="52"/>
      <c r="O57" s="52"/>
      <c r="P57" s="52"/>
      <c r="Q57" s="40"/>
      <c r="R57" s="40"/>
      <c r="S57" s="40"/>
      <c r="T57" s="33"/>
    </row>
    <row r="58" spans="2:20" x14ac:dyDescent="0.3">
      <c r="C58" s="3" t="s">
        <v>129</v>
      </c>
      <c r="D58" s="43">
        <f>'Input Data'!B202</f>
        <v>0.65266365784824454</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572.03336884837734</v>
      </c>
      <c r="E62" s="52"/>
      <c r="F62" s="52"/>
      <c r="G62" s="52"/>
      <c r="H62" s="52"/>
      <c r="I62" s="52"/>
      <c r="J62" s="52"/>
      <c r="K62" s="52"/>
      <c r="L62" s="52"/>
      <c r="M62" s="52"/>
      <c r="N62" s="52"/>
      <c r="O62" s="52"/>
      <c r="P62" s="52"/>
      <c r="Q62" s="40"/>
      <c r="R62" s="40"/>
      <c r="S62" s="40"/>
      <c r="T62" s="33"/>
    </row>
    <row r="63" spans="2:20" x14ac:dyDescent="0.3">
      <c r="C63" s="3" t="s">
        <v>131</v>
      </c>
      <c r="D63" s="30">
        <f>F52/D$56/D$57/D$58</f>
        <v>677.94959067048342</v>
      </c>
      <c r="E63" s="52"/>
      <c r="F63" s="52"/>
      <c r="G63" s="52"/>
      <c r="H63" s="52"/>
      <c r="I63" s="52"/>
      <c r="J63" s="52"/>
      <c r="K63" s="52"/>
      <c r="L63" s="52"/>
      <c r="M63" s="52"/>
      <c r="N63" s="52"/>
      <c r="O63" s="52"/>
      <c r="P63" s="52"/>
      <c r="Q63" s="40"/>
      <c r="R63" s="40"/>
      <c r="S63" s="40"/>
      <c r="T63" s="33"/>
    </row>
    <row r="64" spans="2:20" ht="14.5" x14ac:dyDescent="0.35">
      <c r="C64" s="3" t="s">
        <v>31</v>
      </c>
      <c r="D64" s="30">
        <f>D63-D62</f>
        <v>105.91622182210608</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677.94959067048342</v>
      </c>
    </row>
    <row r="72" spans="2:20" ht="14.5" x14ac:dyDescent="0.35">
      <c r="B72" s="75" t="s">
        <v>195</v>
      </c>
    </row>
  </sheetData>
  <phoneticPr fontId="15" type="noConversion"/>
  <hyperlinks>
    <hyperlink ref="B72" location="Contents!A1" display="Link to Contents page" xr:uid="{CEE9D680-947C-40FE-BED6-F69F7DD5563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487B-97B5-4078-AE48-DC0119CF98D7}">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1.45312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Data'!B21</f>
        <v>5885.1295641749339</v>
      </c>
      <c r="E9" s="28">
        <f>'Input Data'!C21</f>
        <v>5708.098200411484</v>
      </c>
      <c r="F9" s="28">
        <f>'Input Data'!D21</f>
        <v>5648.1167334860374</v>
      </c>
      <c r="G9" s="28">
        <f>'Input Data'!E21</f>
        <v>5638.494831561763</v>
      </c>
      <c r="H9" s="28">
        <f>'Input Data'!F21</f>
        <v>5544.9090583780198</v>
      </c>
      <c r="I9" s="28">
        <f>'Input Data'!G21</f>
        <v>5335.7365867910785</v>
      </c>
      <c r="J9" s="28">
        <f>'Input Data'!H21</f>
        <v>5265.8208132223899</v>
      </c>
      <c r="K9" s="28">
        <f>'Input Data'!I21</f>
        <v>5089.8023629009367</v>
      </c>
      <c r="L9" s="28">
        <f>'Input Data'!J21</f>
        <v>5084.6133038210228</v>
      </c>
      <c r="M9" s="28">
        <f>'Input Data'!K21</f>
        <v>5152.2240376115278</v>
      </c>
      <c r="N9" s="28">
        <f>'Input Data'!L21</f>
        <v>5224.1412795403339</v>
      </c>
      <c r="O9" s="28">
        <f>'Input Data'!M21</f>
        <v>5440.0041446434216</v>
      </c>
      <c r="P9" s="28">
        <f>'Input Data'!N21</f>
        <v>5481.5544352331226</v>
      </c>
      <c r="Q9" s="28">
        <f>'Input Data'!O21</f>
        <v>5447.8135737779176</v>
      </c>
      <c r="R9" s="30">
        <f>'Input Data'!P21</f>
        <v>5470.6566112185519</v>
      </c>
      <c r="S9" s="30">
        <f>'Input Data'!Q21</f>
        <v>5485.4470107939178</v>
      </c>
      <c r="T9" s="30">
        <f>'Input Data'!R21</f>
        <v>5491.1606736817066</v>
      </c>
      <c r="V9" s="31"/>
    </row>
    <row r="10" spans="1:22" x14ac:dyDescent="0.3">
      <c r="C10" s="24" t="s">
        <v>26</v>
      </c>
      <c r="D10" s="28">
        <f>D9</f>
        <v>5885.1295641749339</v>
      </c>
      <c r="E10" s="28">
        <f t="shared" ref="E10:Q10" si="0">E9</f>
        <v>5708.098200411484</v>
      </c>
      <c r="F10" s="28">
        <f t="shared" si="0"/>
        <v>5648.1167334860374</v>
      </c>
      <c r="G10" s="28">
        <f t="shared" si="0"/>
        <v>5638.494831561763</v>
      </c>
      <c r="H10" s="28">
        <f t="shared" si="0"/>
        <v>5544.9090583780198</v>
      </c>
      <c r="I10" s="28">
        <f t="shared" si="0"/>
        <v>5335.7365867910785</v>
      </c>
      <c r="J10" s="28">
        <f t="shared" si="0"/>
        <v>5265.8208132223899</v>
      </c>
      <c r="K10" s="28">
        <f t="shared" si="0"/>
        <v>5089.8023629009367</v>
      </c>
      <c r="L10" s="28">
        <f t="shared" si="0"/>
        <v>5084.6133038210228</v>
      </c>
      <c r="M10" s="28">
        <f t="shared" si="0"/>
        <v>5152.2240376115278</v>
      </c>
      <c r="N10" s="28">
        <f t="shared" si="0"/>
        <v>5224.1412795403339</v>
      </c>
      <c r="O10" s="28">
        <f t="shared" si="0"/>
        <v>5440.0041446434216</v>
      </c>
      <c r="P10" s="28">
        <f t="shared" si="0"/>
        <v>5481.5544352331226</v>
      </c>
      <c r="Q10" s="28">
        <f t="shared" si="0"/>
        <v>5447.8135737779176</v>
      </c>
      <c r="R10" s="30">
        <f>'Input Data'!B281</f>
        <v>5322.4646511688297</v>
      </c>
      <c r="S10" s="30">
        <f>'Input Data'!C281</f>
        <v>5213.9370177569972</v>
      </c>
      <c r="T10" s="30"/>
      <c r="V10" s="31"/>
    </row>
    <row r="11" spans="1:22" x14ac:dyDescent="0.3">
      <c r="C11" s="3" t="s">
        <v>28</v>
      </c>
      <c r="D11" s="28"/>
      <c r="E11" s="29"/>
      <c r="F11" s="29"/>
      <c r="G11" s="29"/>
      <c r="H11" s="29"/>
      <c r="I11" s="29"/>
      <c r="J11" s="29"/>
      <c r="K11" s="29"/>
      <c r="L11" s="29"/>
      <c r="M11" s="29"/>
      <c r="N11" s="29"/>
      <c r="O11" s="29"/>
      <c r="P11" s="29"/>
      <c r="Q11" s="29"/>
      <c r="R11" s="30">
        <f>R10-R9</f>
        <v>-148.19196004972218</v>
      </c>
      <c r="S11" s="30">
        <f>S10-S9</f>
        <v>-271.5099930369206</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639.71143094924219</v>
      </c>
      <c r="F17" s="29">
        <f t="shared" ref="F17:T17" si="2">F21+F24</f>
        <v>508.02955141630684</v>
      </c>
      <c r="G17" s="29">
        <f t="shared" si="2"/>
        <v>590.76858968336683</v>
      </c>
      <c r="H17" s="29">
        <f t="shared" si="2"/>
        <v>646.67644120972125</v>
      </c>
      <c r="I17" s="29">
        <f t="shared" si="2"/>
        <v>656.49307234757521</v>
      </c>
      <c r="J17" s="29">
        <f t="shared" si="2"/>
        <v>609.13328357130297</v>
      </c>
      <c r="K17" s="29">
        <f t="shared" si="2"/>
        <v>641.44437070998583</v>
      </c>
      <c r="L17" s="29">
        <f t="shared" si="2"/>
        <v>591.57947026278282</v>
      </c>
      <c r="M17" s="29">
        <f t="shared" si="2"/>
        <v>530.7351358632302</v>
      </c>
      <c r="N17" s="29">
        <f t="shared" si="2"/>
        <v>423.17472167433084</v>
      </c>
      <c r="O17" s="29">
        <f t="shared" si="2"/>
        <v>435.56432220513182</v>
      </c>
      <c r="P17" s="29">
        <f t="shared" si="2"/>
        <v>569.82542149298388</v>
      </c>
      <c r="Q17" s="29">
        <f t="shared" si="2"/>
        <v>555.39238781809343</v>
      </c>
      <c r="R17" s="30">
        <f t="shared" si="2"/>
        <v>543.84329323487248</v>
      </c>
      <c r="S17" s="30">
        <f t="shared" si="2"/>
        <v>532.13903164128362</v>
      </c>
      <c r="T17" s="30">
        <f t="shared" si="2"/>
        <v>526.59802851624613</v>
      </c>
    </row>
    <row r="18" spans="2:21" x14ac:dyDescent="0.3">
      <c r="C18" s="3" t="s">
        <v>110</v>
      </c>
      <c r="D18" s="36"/>
      <c r="E18" s="29">
        <f>E22+E25</f>
        <v>639.71143094924219</v>
      </c>
      <c r="F18" s="29">
        <f t="shared" ref="F18:T18" si="3">F22+F25</f>
        <v>508.02955141630684</v>
      </c>
      <c r="G18" s="29">
        <f t="shared" si="3"/>
        <v>590.76858968336683</v>
      </c>
      <c r="H18" s="29">
        <f t="shared" si="3"/>
        <v>646.67644120972125</v>
      </c>
      <c r="I18" s="29">
        <f t="shared" si="3"/>
        <v>656.49307234757521</v>
      </c>
      <c r="J18" s="29">
        <f t="shared" si="3"/>
        <v>609.13328357130297</v>
      </c>
      <c r="K18" s="29">
        <f t="shared" si="3"/>
        <v>641.44437070998583</v>
      </c>
      <c r="L18" s="29">
        <f t="shared" si="3"/>
        <v>591.57947026278282</v>
      </c>
      <c r="M18" s="29">
        <f t="shared" si="3"/>
        <v>530.7351358632302</v>
      </c>
      <c r="N18" s="29">
        <f t="shared" si="3"/>
        <v>423.17472167433084</v>
      </c>
      <c r="O18" s="29">
        <f t="shared" si="3"/>
        <v>435.56432220513182</v>
      </c>
      <c r="P18" s="29">
        <f t="shared" si="3"/>
        <v>569.82542149298388</v>
      </c>
      <c r="Q18" s="29">
        <f t="shared" si="3"/>
        <v>555.39238781809343</v>
      </c>
      <c r="R18" s="30">
        <f t="shared" si="3"/>
        <v>543.84329323487248</v>
      </c>
      <c r="S18" s="30">
        <f t="shared" si="3"/>
        <v>517.72417585300968</v>
      </c>
      <c r="T18" s="30">
        <f t="shared" si="3"/>
        <v>500.53331095095723</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-14.41485578827394</v>
      </c>
      <c r="T19" s="30">
        <f>T18-T17</f>
        <v>-26.064717565288902</v>
      </c>
    </row>
    <row r="20" spans="2:21" x14ac:dyDescent="0.3">
      <c r="C20" s="24" t="s">
        <v>24</v>
      </c>
      <c r="D20" s="25"/>
      <c r="E20" s="44">
        <f>'Input Data'!B47</f>
        <v>8.2079383827845007E-2</v>
      </c>
      <c r="F20" s="44">
        <f>'Input Data'!C47</f>
        <v>6.352994596305607E-2</v>
      </c>
      <c r="G20" s="44">
        <f>'Input Data'!D47</f>
        <v>8.3054109141020904E-2</v>
      </c>
      <c r="H20" s="44">
        <f>'Input Data'!E47</f>
        <v>9.0674347435894823E-2</v>
      </c>
      <c r="I20" s="44">
        <f>'Input Data'!F47</f>
        <v>9.5190774286256163E-2</v>
      </c>
      <c r="J20" s="44">
        <f>'Input Data'!G47</f>
        <v>9.0627471905926085E-2</v>
      </c>
      <c r="K20" s="44">
        <f>'Input Data'!H47</f>
        <v>0.10132012398863427</v>
      </c>
      <c r="L20" s="44">
        <f>'Input Data'!I47</f>
        <v>9.7219382826999032E-2</v>
      </c>
      <c r="M20" s="44">
        <f>'Input Data'!J47</f>
        <v>8.539969670239636E-2</v>
      </c>
      <c r="N20" s="44">
        <f>'Input Data'!K47</f>
        <v>6.4205578418416856E-2</v>
      </c>
      <c r="O20" s="44">
        <f>'Input Data'!L47</f>
        <v>6.738694928930769E-2</v>
      </c>
      <c r="P20" s="44">
        <f>'Input Data'!M47</f>
        <v>8.2648437668456337E-2</v>
      </c>
      <c r="Q20" s="44">
        <f>'Input Data'!N47</f>
        <v>8.2281922195636528E-2</v>
      </c>
      <c r="R20" s="45">
        <f>'Input Data'!O47</f>
        <v>8.0328164373532449E-2</v>
      </c>
      <c r="S20" s="45">
        <f>'Input Data'!P47</f>
        <v>7.7974191839203483E-2</v>
      </c>
      <c r="T20" s="45">
        <f>'Input Data'!Q47</f>
        <v>7.6701790954111032E-2</v>
      </c>
    </row>
    <row r="21" spans="2:21" x14ac:dyDescent="0.3">
      <c r="C21" s="3" t="s">
        <v>150</v>
      </c>
      <c r="D21" s="36"/>
      <c r="E21" s="29">
        <f>E$20*D9</f>
        <v>483.04780837451261</v>
      </c>
      <c r="F21" s="29">
        <f t="shared" ref="F21:T21" si="5">F$20*E9</f>
        <v>362.63517022395916</v>
      </c>
      <c r="G21" s="29">
        <f t="shared" si="5"/>
        <v>469.09930362417583</v>
      </c>
      <c r="H21" s="29">
        <f t="shared" si="5"/>
        <v>511.26683937252858</v>
      </c>
      <c r="I21" s="29">
        <f t="shared" si="5"/>
        <v>527.82418661387931</v>
      </c>
      <c r="J21" s="29">
        <f t="shared" si="5"/>
        <v>483.56431761683041</v>
      </c>
      <c r="K21" s="29">
        <f t="shared" si="5"/>
        <v>533.53361769762353</v>
      </c>
      <c r="L21" s="29">
        <f t="shared" si="5"/>
        <v>494.82744443263044</v>
      </c>
      <c r="M21" s="29">
        <f t="shared" si="5"/>
        <v>434.22443399528487</v>
      </c>
      <c r="N21" s="29">
        <f t="shared" si="5"/>
        <v>330.80152447611925</v>
      </c>
      <c r="O21" s="29">
        <f t="shared" si="5"/>
        <v>352.03894348456345</v>
      </c>
      <c r="P21" s="29">
        <f t="shared" si="5"/>
        <v>449.60784346470598</v>
      </c>
      <c r="Q21" s="29">
        <f t="shared" si="5"/>
        <v>451.03283555099813</v>
      </c>
      <c r="R21" s="30">
        <f t="shared" si="5"/>
        <v>437.61286423079383</v>
      </c>
      <c r="S21" s="30">
        <f t="shared" si="5"/>
        <v>426.57002808956219</v>
      </c>
      <c r="T21" s="30">
        <f t="shared" si="5"/>
        <v>420.74360991176832</v>
      </c>
    </row>
    <row r="22" spans="2:21" x14ac:dyDescent="0.3">
      <c r="C22" s="3" t="s">
        <v>151</v>
      </c>
      <c r="D22" s="36"/>
      <c r="E22" s="29">
        <f>E$20*D10</f>
        <v>483.04780837451261</v>
      </c>
      <c r="F22" s="29">
        <f t="shared" ref="F22:T22" si="6">F$20*E10</f>
        <v>362.63517022395916</v>
      </c>
      <c r="G22" s="29">
        <f t="shared" si="6"/>
        <v>469.09930362417583</v>
      </c>
      <c r="H22" s="29">
        <f t="shared" si="6"/>
        <v>511.26683937252858</v>
      </c>
      <c r="I22" s="29">
        <f t="shared" si="6"/>
        <v>527.82418661387931</v>
      </c>
      <c r="J22" s="29">
        <f t="shared" si="6"/>
        <v>483.56431761683041</v>
      </c>
      <c r="K22" s="29">
        <f t="shared" si="6"/>
        <v>533.53361769762353</v>
      </c>
      <c r="L22" s="29">
        <f t="shared" si="6"/>
        <v>494.82744443263044</v>
      </c>
      <c r="M22" s="29">
        <f t="shared" si="6"/>
        <v>434.22443399528487</v>
      </c>
      <c r="N22" s="29">
        <f t="shared" si="6"/>
        <v>330.80152447611925</v>
      </c>
      <c r="O22" s="29">
        <f t="shared" si="6"/>
        <v>352.03894348456345</v>
      </c>
      <c r="P22" s="29">
        <f t="shared" si="6"/>
        <v>449.60784346470598</v>
      </c>
      <c r="Q22" s="29">
        <f t="shared" si="6"/>
        <v>451.03283555099813</v>
      </c>
      <c r="R22" s="30">
        <f t="shared" si="6"/>
        <v>437.61286423079383</v>
      </c>
      <c r="S22" s="30">
        <f t="shared" si="6"/>
        <v>415.01487976761757</v>
      </c>
      <c r="T22" s="30">
        <f t="shared" si="6"/>
        <v>399.91830718389832</v>
      </c>
      <c r="U22" s="39"/>
    </row>
    <row r="23" spans="2:21" x14ac:dyDescent="0.3">
      <c r="C23" s="24" t="s">
        <v>29</v>
      </c>
      <c r="D23" s="25"/>
      <c r="E23" s="44">
        <f>'Input Data'!B72</f>
        <v>2.6620250389796322E-2</v>
      </c>
      <c r="F23" s="44">
        <f>'Input Data'!C72</f>
        <v>2.5471597734927992E-2</v>
      </c>
      <c r="G23" s="44">
        <f>'Input Data'!D72</f>
        <v>2.1541567180764748E-2</v>
      </c>
      <c r="H23" s="44">
        <f>'Input Data'!E72</f>
        <v>2.4015203681526945E-2</v>
      </c>
      <c r="I23" s="44">
        <f>'Input Data'!F72</f>
        <v>2.3204868534189047E-2</v>
      </c>
      <c r="J23" s="44">
        <f>'Input Data'!G72</f>
        <v>2.3533576650939955E-2</v>
      </c>
      <c r="K23" s="44">
        <f>'Input Data'!H72</f>
        <v>2.0492674711110589E-2</v>
      </c>
      <c r="L23" s="44">
        <f>'Input Data'!I72</f>
        <v>1.900899463903909E-2</v>
      </c>
      <c r="M23" s="44">
        <f>'Input Data'!J72</f>
        <v>1.8980932492038045E-2</v>
      </c>
      <c r="N23" s="44">
        <f>'Input Data'!K72</f>
        <v>1.7928800557561551E-2</v>
      </c>
      <c r="O23" s="44">
        <f>'Input Data'!L72</f>
        <v>1.5988346074728994E-2</v>
      </c>
      <c r="P23" s="44">
        <f>'Input Data'!M72</f>
        <v>2.2098802653790599E-2</v>
      </c>
      <c r="Q23" s="44">
        <f>'Input Data'!N72</f>
        <v>1.9038313584248307E-2</v>
      </c>
      <c r="R23" s="45">
        <f>'Input Data'!O72</f>
        <v>1.9499644685970888E-2</v>
      </c>
      <c r="S23" s="45">
        <f>'Input Data'!P72</f>
        <v>1.9297318595218254E-2</v>
      </c>
      <c r="T23" s="45">
        <f>'Input Data'!Q72</f>
        <v>1.9297318595218254E-2</v>
      </c>
    </row>
    <row r="24" spans="2:21" x14ac:dyDescent="0.3">
      <c r="C24" s="3" t="s">
        <v>152</v>
      </c>
      <c r="D24" s="36"/>
      <c r="E24" s="29">
        <f>E$23*D9</f>
        <v>156.66362257472963</v>
      </c>
      <c r="F24" s="29">
        <f t="shared" ref="F24:T24" si="7">F$23*E9</f>
        <v>145.39438119234771</v>
      </c>
      <c r="G24" s="29">
        <f t="shared" si="7"/>
        <v>121.66928605919102</v>
      </c>
      <c r="H24" s="29">
        <f t="shared" si="7"/>
        <v>135.4096018371927</v>
      </c>
      <c r="I24" s="29">
        <f t="shared" si="7"/>
        <v>128.66888573369593</v>
      </c>
      <c r="J24" s="29">
        <f t="shared" si="7"/>
        <v>125.56896595447257</v>
      </c>
      <c r="K24" s="29">
        <f t="shared" si="7"/>
        <v>107.91075301236226</v>
      </c>
      <c r="L24" s="29">
        <f t="shared" si="7"/>
        <v>96.752025830152405</v>
      </c>
      <c r="M24" s="29">
        <f t="shared" si="7"/>
        <v>96.510701867945357</v>
      </c>
      <c r="N24" s="29">
        <f t="shared" si="7"/>
        <v>92.373197198211585</v>
      </c>
      <c r="O24" s="29">
        <f t="shared" si="7"/>
        <v>83.525378720568398</v>
      </c>
      <c r="P24" s="29">
        <f t="shared" si="7"/>
        <v>120.2175780282779</v>
      </c>
      <c r="Q24" s="29">
        <f t="shared" si="7"/>
        <v>104.35955226709531</v>
      </c>
      <c r="R24" s="30">
        <f t="shared" si="7"/>
        <v>106.23042900407864</v>
      </c>
      <c r="S24" s="30">
        <f t="shared" si="7"/>
        <v>105.56900355172144</v>
      </c>
      <c r="T24" s="30">
        <f t="shared" si="7"/>
        <v>105.85441860447786</v>
      </c>
    </row>
    <row r="25" spans="2:21" x14ac:dyDescent="0.3">
      <c r="C25" s="3" t="s">
        <v>153</v>
      </c>
      <c r="D25" s="36"/>
      <c r="E25" s="29">
        <f>E$23*D10</f>
        <v>156.66362257472963</v>
      </c>
      <c r="F25" s="29">
        <f t="shared" ref="F25:T25" si="8">F$23*E10</f>
        <v>145.39438119234771</v>
      </c>
      <c r="G25" s="29">
        <f t="shared" si="8"/>
        <v>121.66928605919102</v>
      </c>
      <c r="H25" s="29">
        <f t="shared" si="8"/>
        <v>135.4096018371927</v>
      </c>
      <c r="I25" s="29">
        <f t="shared" si="8"/>
        <v>128.66888573369593</v>
      </c>
      <c r="J25" s="29">
        <f t="shared" si="8"/>
        <v>125.56896595447257</v>
      </c>
      <c r="K25" s="29">
        <f t="shared" si="8"/>
        <v>107.91075301236226</v>
      </c>
      <c r="L25" s="29">
        <f t="shared" si="8"/>
        <v>96.752025830152405</v>
      </c>
      <c r="M25" s="29">
        <f t="shared" si="8"/>
        <v>96.510701867945357</v>
      </c>
      <c r="N25" s="29">
        <f t="shared" si="8"/>
        <v>92.373197198211585</v>
      </c>
      <c r="O25" s="29">
        <f t="shared" si="8"/>
        <v>83.525378720568398</v>
      </c>
      <c r="P25" s="29">
        <f t="shared" si="8"/>
        <v>120.2175780282779</v>
      </c>
      <c r="Q25" s="29">
        <f t="shared" si="8"/>
        <v>104.35955226709531</v>
      </c>
      <c r="R25" s="30">
        <f t="shared" si="8"/>
        <v>106.23042900407864</v>
      </c>
      <c r="S25" s="30">
        <f t="shared" si="8"/>
        <v>102.7092960853921</v>
      </c>
      <c r="T25" s="30">
        <f t="shared" si="8"/>
        <v>100.61500376705891</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Data'!B305</f>
        <v>513.54119307736198</v>
      </c>
      <c r="F30" s="29">
        <f>'Input Data'!C305</f>
        <v>523.44856262126655</v>
      </c>
      <c r="G30" s="29">
        <f>'Input Data'!D305</f>
        <v>457.09861586211389</v>
      </c>
      <c r="H30" s="29">
        <f>'Input Data'!E305</f>
        <v>561.53723598987665</v>
      </c>
      <c r="I30" s="29">
        <f>'Input Data'!F305</f>
        <v>538.35694900101385</v>
      </c>
      <c r="J30" s="29">
        <f>'Input Data'!G305</f>
        <v>499.16321128073849</v>
      </c>
      <c r="K30" s="29">
        <f>'Input Data'!H305</f>
        <v>463.29448256019117</v>
      </c>
      <c r="L30" s="29">
        <f>'Input Data'!I305</f>
        <v>456.46520347134572</v>
      </c>
      <c r="M30" s="29">
        <f>'Input Data'!J305</f>
        <v>502.51826957752553</v>
      </c>
      <c r="N30" s="29">
        <f>'Input Data'!K305</f>
        <v>453.20176765853444</v>
      </c>
      <c r="O30" s="29">
        <f>'Input Data'!L305</f>
        <v>511.418602193727</v>
      </c>
      <c r="P30" s="29">
        <f>'Input Data'!M305</f>
        <v>530.43582263604571</v>
      </c>
      <c r="Q30" s="29">
        <f>'Input Data'!N305</f>
        <v>495.34136081091788</v>
      </c>
      <c r="R30" s="30">
        <f t="shared" ref="R30:S30" si="10">R9*($D$6+1)-Q9+R17</f>
        <v>594.54767782183183</v>
      </c>
      <c r="S30" s="30">
        <f t="shared" si="10"/>
        <v>574.86610395664422</v>
      </c>
      <c r="T30" s="30">
        <f>T9*($D$6+1)-S9+T17</f>
        <v>560.27746309073905</v>
      </c>
    </row>
    <row r="31" spans="2:21" x14ac:dyDescent="0.3">
      <c r="C31" s="3" t="s">
        <v>111</v>
      </c>
      <c r="D31" s="51"/>
      <c r="E31" s="29">
        <f>E30</f>
        <v>513.54119307736198</v>
      </c>
      <c r="F31" s="29">
        <f t="shared" ref="F31:Q31" si="11">F30</f>
        <v>523.44856262126655</v>
      </c>
      <c r="G31" s="29">
        <f t="shared" si="11"/>
        <v>457.09861586211389</v>
      </c>
      <c r="H31" s="29">
        <f t="shared" si="11"/>
        <v>561.53723598987665</v>
      </c>
      <c r="I31" s="29">
        <f t="shared" si="11"/>
        <v>538.35694900101385</v>
      </c>
      <c r="J31" s="29">
        <f t="shared" si="11"/>
        <v>499.16321128073849</v>
      </c>
      <c r="K31" s="29">
        <f t="shared" si="11"/>
        <v>463.29448256019117</v>
      </c>
      <c r="L31" s="29">
        <f t="shared" si="11"/>
        <v>456.46520347134572</v>
      </c>
      <c r="M31" s="29">
        <f t="shared" si="11"/>
        <v>502.51826957752553</v>
      </c>
      <c r="N31" s="29">
        <f t="shared" si="11"/>
        <v>453.20176765853444</v>
      </c>
      <c r="O31" s="29">
        <f t="shared" si="11"/>
        <v>511.418602193727</v>
      </c>
      <c r="P31" s="29">
        <f t="shared" si="11"/>
        <v>530.43582263604571</v>
      </c>
      <c r="Q31" s="29">
        <f t="shared" si="11"/>
        <v>495.34136081091788</v>
      </c>
      <c r="R31" s="30">
        <f t="shared" ref="R31:S31" si="12">R9*($D$6+1)-Q10+R18</f>
        <v>594.54767782183183</v>
      </c>
      <c r="S31" s="30">
        <f t="shared" si="12"/>
        <v>708.64320821809247</v>
      </c>
      <c r="T31" s="30">
        <f>T9*($D$6+1)-S10+T18</f>
        <v>805.72273856237075</v>
      </c>
      <c r="U31" s="33"/>
    </row>
    <row r="33" spans="2:21" x14ac:dyDescent="0.3">
      <c r="B33" s="22" t="s">
        <v>154</v>
      </c>
    </row>
    <row r="35" spans="2:21" x14ac:dyDescent="0.3">
      <c r="C35" s="36"/>
      <c r="D35" s="28" t="str">
        <f>D29</f>
        <v>2010/11</v>
      </c>
      <c r="E35" s="28" t="str">
        <f t="shared" ref="E35:T35" si="13">E29</f>
        <v>2011/12</v>
      </c>
      <c r="F35" s="28" t="str">
        <f t="shared" si="13"/>
        <v>2012/13</v>
      </c>
      <c r="G35" s="28" t="str">
        <f t="shared" si="13"/>
        <v>2013/14</v>
      </c>
      <c r="H35" s="28" t="str">
        <f t="shared" si="13"/>
        <v>2014/15</v>
      </c>
      <c r="I35" s="28" t="str">
        <f t="shared" si="13"/>
        <v>2015/16</v>
      </c>
      <c r="J35" s="28" t="str">
        <f t="shared" si="13"/>
        <v>2016/17</v>
      </c>
      <c r="K35" s="28" t="str">
        <f t="shared" si="13"/>
        <v>2017/18</v>
      </c>
      <c r="L35" s="28" t="str">
        <f t="shared" si="13"/>
        <v>2018/19</v>
      </c>
      <c r="M35" s="28" t="str">
        <f t="shared" si="13"/>
        <v>2019/20</v>
      </c>
      <c r="N35" s="28" t="str">
        <f t="shared" si="13"/>
        <v>2020/21</v>
      </c>
      <c r="O35" s="28" t="str">
        <f t="shared" si="13"/>
        <v>2021/22</v>
      </c>
      <c r="P35" s="28" t="str">
        <f t="shared" si="13"/>
        <v>2022/23</v>
      </c>
      <c r="Q35" s="28" t="str">
        <f t="shared" si="13"/>
        <v>2023/24</v>
      </c>
      <c r="R35" s="28" t="str">
        <f t="shared" si="13"/>
        <v>2024/25</v>
      </c>
      <c r="S35" s="28" t="str">
        <f t="shared" si="13"/>
        <v>2025/26</v>
      </c>
      <c r="T35" s="28" t="str">
        <f t="shared" si="13"/>
        <v>2026/27</v>
      </c>
    </row>
    <row r="36" spans="2:21" x14ac:dyDescent="0.3">
      <c r="C36" s="3" t="s">
        <v>107</v>
      </c>
      <c r="D36" s="37"/>
      <c r="E36" s="29">
        <f t="shared" ref="E36:T36" si="14">E30</f>
        <v>513.54119307736198</v>
      </c>
      <c r="F36" s="29">
        <f t="shared" si="14"/>
        <v>523.44856262126655</v>
      </c>
      <c r="G36" s="29">
        <f t="shared" si="14"/>
        <v>457.09861586211389</v>
      </c>
      <c r="H36" s="29">
        <f t="shared" si="14"/>
        <v>561.53723598987665</v>
      </c>
      <c r="I36" s="29">
        <f t="shared" si="14"/>
        <v>538.35694900101385</v>
      </c>
      <c r="J36" s="29">
        <f t="shared" si="14"/>
        <v>499.16321128073849</v>
      </c>
      <c r="K36" s="29">
        <f t="shared" si="14"/>
        <v>463.29448256019117</v>
      </c>
      <c r="L36" s="29">
        <f t="shared" si="14"/>
        <v>456.46520347134572</v>
      </c>
      <c r="M36" s="29">
        <f t="shared" si="14"/>
        <v>502.51826957752553</v>
      </c>
      <c r="N36" s="29">
        <f t="shared" si="14"/>
        <v>453.20176765853444</v>
      </c>
      <c r="O36" s="29">
        <f t="shared" si="14"/>
        <v>511.418602193727</v>
      </c>
      <c r="P36" s="29">
        <f t="shared" si="14"/>
        <v>530.43582263604571</v>
      </c>
      <c r="Q36" s="29">
        <f t="shared" si="14"/>
        <v>495.34136081091788</v>
      </c>
      <c r="R36" s="30">
        <f t="shared" si="14"/>
        <v>594.54767782183183</v>
      </c>
      <c r="S36" s="30">
        <f t="shared" si="14"/>
        <v>574.86610395664422</v>
      </c>
      <c r="T36" s="30">
        <f t="shared" si="14"/>
        <v>560.27746309073905</v>
      </c>
      <c r="U36" s="33"/>
    </row>
    <row r="37" spans="2:21" x14ac:dyDescent="0.3">
      <c r="C37" s="3" t="s">
        <v>111</v>
      </c>
      <c r="D37" s="37"/>
      <c r="E37" s="29">
        <f>E31</f>
        <v>513.54119307736198</v>
      </c>
      <c r="F37" s="29">
        <f t="shared" ref="F37:T37" si="15">F31</f>
        <v>523.44856262126655</v>
      </c>
      <c r="G37" s="29">
        <f t="shared" si="15"/>
        <v>457.09861586211389</v>
      </c>
      <c r="H37" s="29">
        <f t="shared" si="15"/>
        <v>561.53723598987665</v>
      </c>
      <c r="I37" s="29">
        <f t="shared" si="15"/>
        <v>538.35694900101385</v>
      </c>
      <c r="J37" s="29">
        <f t="shared" si="15"/>
        <v>499.16321128073849</v>
      </c>
      <c r="K37" s="29">
        <f t="shared" si="15"/>
        <v>463.29448256019117</v>
      </c>
      <c r="L37" s="29">
        <f t="shared" si="15"/>
        <v>456.46520347134572</v>
      </c>
      <c r="M37" s="29">
        <f t="shared" si="15"/>
        <v>502.51826957752553</v>
      </c>
      <c r="N37" s="29">
        <f t="shared" si="15"/>
        <v>453.20176765853444</v>
      </c>
      <c r="O37" s="29">
        <f t="shared" si="15"/>
        <v>511.418602193727</v>
      </c>
      <c r="P37" s="29">
        <f t="shared" si="15"/>
        <v>530.43582263604571</v>
      </c>
      <c r="Q37" s="29">
        <f t="shared" si="15"/>
        <v>495.34136081091788</v>
      </c>
      <c r="R37" s="30">
        <f t="shared" si="15"/>
        <v>594.54767782183183</v>
      </c>
      <c r="S37" s="30">
        <f t="shared" si="15"/>
        <v>708.64320821809247</v>
      </c>
      <c r="T37" s="30">
        <f t="shared" si="15"/>
        <v>805.72273856237075</v>
      </c>
      <c r="U37" s="33"/>
    </row>
    <row r="38" spans="2:21" x14ac:dyDescent="0.3">
      <c r="C38" s="3" t="s">
        <v>25</v>
      </c>
      <c r="D38" s="36"/>
      <c r="E38" s="29">
        <f>'Input Data'!B103</f>
        <v>131.60619155924675</v>
      </c>
      <c r="F38" s="29">
        <f>'Input Data'!C103</f>
        <v>165.36479519684431</v>
      </c>
      <c r="G38" s="29">
        <f>'Input Data'!D103</f>
        <v>164.48931135077157</v>
      </c>
      <c r="H38" s="29">
        <f>'Input Data'!E103</f>
        <v>231.47384139854478</v>
      </c>
      <c r="I38" s="29">
        <f>'Input Data'!F103</f>
        <v>204.49950475720868</v>
      </c>
      <c r="J38" s="29">
        <f>'Input Data'!G103</f>
        <v>202.82984684406571</v>
      </c>
      <c r="K38" s="29">
        <f>'Input Data'!H103</f>
        <v>204.30990492358006</v>
      </c>
      <c r="L38" s="29">
        <f>'Input Data'!I103</f>
        <v>214.72713040009427</v>
      </c>
      <c r="M38" s="29">
        <f>'Input Data'!J103</f>
        <v>249.91322255173151</v>
      </c>
      <c r="N38" s="29">
        <f>'Input Data'!K103</f>
        <v>210.10426998544062</v>
      </c>
      <c r="O38" s="29">
        <f>'Input Data'!L103</f>
        <v>181.83933869911749</v>
      </c>
      <c r="P38" s="29">
        <f>'Input Data'!M103</f>
        <v>212.32554428952142</v>
      </c>
      <c r="Q38" s="29">
        <f>'Input Data'!N103</f>
        <v>238.8244348867108</v>
      </c>
      <c r="R38" s="30">
        <f>'Input Data'!O103</f>
        <v>214.3592115725327</v>
      </c>
      <c r="S38" s="30">
        <f>'Input Data'!P103</f>
        <v>214.3592115725327</v>
      </c>
      <c r="T38" s="30">
        <f>'Input Data'!Q103</f>
        <v>214.3592115725327</v>
      </c>
      <c r="U38" s="33"/>
    </row>
    <row r="39" spans="2:21" x14ac:dyDescent="0.3">
      <c r="C39" s="3" t="s">
        <v>30</v>
      </c>
      <c r="D39" s="36"/>
      <c r="E39" s="29">
        <f>'Input Data'!B129</f>
        <v>102.87778569761818</v>
      </c>
      <c r="F39" s="29">
        <f>'Input Data'!C129</f>
        <v>138.3849984234941</v>
      </c>
      <c r="G39" s="29">
        <f>'Input Data'!D129</f>
        <v>125.00303498823857</v>
      </c>
      <c r="H39" s="29">
        <f>'Input Data'!E129</f>
        <v>152.10327705845887</v>
      </c>
      <c r="I39" s="29">
        <f>'Input Data'!F129</f>
        <v>161.01698495708044</v>
      </c>
      <c r="J39" s="29">
        <f>'Input Data'!G129</f>
        <v>116.27145060859641</v>
      </c>
      <c r="K39" s="29">
        <f>'Input Data'!H129</f>
        <v>90.020193086749401</v>
      </c>
      <c r="L39" s="29">
        <f>'Input Data'!I129</f>
        <v>106.13891103277645</v>
      </c>
      <c r="M39" s="29">
        <f>'Input Data'!J129</f>
        <v>100.05673376511773</v>
      </c>
      <c r="N39" s="29">
        <f>'Input Data'!K129</f>
        <v>93.157132991520541</v>
      </c>
      <c r="O39" s="29">
        <f>'Input Data'!L129</f>
        <v>63.319103238924399</v>
      </c>
      <c r="P39" s="29">
        <f>'Input Data'!M129</f>
        <v>85.616671816778307</v>
      </c>
      <c r="Q39" s="29">
        <f>'Input Data'!N129</f>
        <v>98.45806117473947</v>
      </c>
      <c r="R39" s="30">
        <f>'Input Data'!O129</f>
        <v>81.725381506556971</v>
      </c>
      <c r="S39" s="30">
        <f>'Input Data'!P129</f>
        <v>75.482103196792863</v>
      </c>
      <c r="T39" s="30">
        <f>'Input Data'!Q129</f>
        <v>79.297643653971392</v>
      </c>
      <c r="U39" s="33"/>
    </row>
    <row r="40" spans="2:21" x14ac:dyDescent="0.3">
      <c r="C40" s="3" t="s">
        <v>108</v>
      </c>
      <c r="D40" s="36"/>
      <c r="E40" s="29">
        <f>E36-E$38-E$39</f>
        <v>279.05721582049705</v>
      </c>
      <c r="F40" s="29">
        <f t="shared" ref="F40:T40" si="16">F36-F$38-F$39</f>
        <v>219.69876900092817</v>
      </c>
      <c r="G40" s="29">
        <f t="shared" si="16"/>
        <v>167.60626952310375</v>
      </c>
      <c r="H40" s="29">
        <f t="shared" si="16"/>
        <v>177.960117532873</v>
      </c>
      <c r="I40" s="29">
        <f t="shared" si="16"/>
        <v>172.84045928672472</v>
      </c>
      <c r="J40" s="29">
        <f t="shared" si="16"/>
        <v>180.0619138280764</v>
      </c>
      <c r="K40" s="29">
        <f t="shared" si="16"/>
        <v>168.96438454986171</v>
      </c>
      <c r="L40" s="29">
        <f t="shared" si="16"/>
        <v>135.59916203847501</v>
      </c>
      <c r="M40" s="29">
        <f t="shared" si="16"/>
        <v>152.54831326067631</v>
      </c>
      <c r="N40" s="29">
        <f t="shared" si="16"/>
        <v>149.94036468157327</v>
      </c>
      <c r="O40" s="29">
        <f t="shared" si="16"/>
        <v>266.26016025568509</v>
      </c>
      <c r="P40" s="29">
        <f t="shared" si="16"/>
        <v>232.49360652974599</v>
      </c>
      <c r="Q40" s="29">
        <f t="shared" si="16"/>
        <v>158.05886474946757</v>
      </c>
      <c r="R40" s="30">
        <f t="shared" si="16"/>
        <v>298.46308474274218</v>
      </c>
      <c r="S40" s="30">
        <f t="shared" si="16"/>
        <v>285.02478918731867</v>
      </c>
      <c r="T40" s="30">
        <f t="shared" si="16"/>
        <v>266.62060786423501</v>
      </c>
      <c r="U40" s="33"/>
    </row>
    <row r="41" spans="2:21" x14ac:dyDescent="0.3">
      <c r="C41" s="3" t="s">
        <v>112</v>
      </c>
      <c r="D41" s="36"/>
      <c r="E41" s="29">
        <f>E37-E$38-E$39</f>
        <v>279.05721582049705</v>
      </c>
      <c r="F41" s="29">
        <f t="shared" ref="F41:T41" si="17">F37-F$38-F$39</f>
        <v>219.69876900092817</v>
      </c>
      <c r="G41" s="29">
        <f t="shared" si="17"/>
        <v>167.60626952310375</v>
      </c>
      <c r="H41" s="29">
        <f t="shared" si="17"/>
        <v>177.960117532873</v>
      </c>
      <c r="I41" s="29">
        <f t="shared" si="17"/>
        <v>172.84045928672472</v>
      </c>
      <c r="J41" s="29">
        <f t="shared" si="17"/>
        <v>180.0619138280764</v>
      </c>
      <c r="K41" s="29">
        <f t="shared" si="17"/>
        <v>168.96438454986171</v>
      </c>
      <c r="L41" s="29">
        <f t="shared" si="17"/>
        <v>135.59916203847501</v>
      </c>
      <c r="M41" s="29">
        <f t="shared" si="17"/>
        <v>152.54831326067631</v>
      </c>
      <c r="N41" s="29">
        <f t="shared" si="17"/>
        <v>149.94036468157327</v>
      </c>
      <c r="O41" s="29">
        <f t="shared" si="17"/>
        <v>266.26016025568509</v>
      </c>
      <c r="P41" s="29">
        <f t="shared" si="17"/>
        <v>232.49360652974599</v>
      </c>
      <c r="Q41" s="29">
        <f t="shared" si="17"/>
        <v>158.05886474946757</v>
      </c>
      <c r="R41" s="30">
        <f t="shared" si="17"/>
        <v>298.46308474274218</v>
      </c>
      <c r="S41" s="30">
        <f t="shared" si="17"/>
        <v>418.80189344876692</v>
      </c>
      <c r="T41" s="30">
        <f t="shared" si="17"/>
        <v>512.06588333586672</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Data'!B226</f>
        <v>4.0282099785923293</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8">R40</f>
        <v>298.46308474274218</v>
      </c>
      <c r="E48" s="29">
        <f t="shared" si="18"/>
        <v>285.02478918731867</v>
      </c>
      <c r="F48" s="29">
        <f t="shared" si="18"/>
        <v>266.62060786423501</v>
      </c>
      <c r="G48" s="52"/>
      <c r="H48" s="52"/>
      <c r="I48" s="52"/>
      <c r="J48" s="52"/>
      <c r="K48" s="52"/>
      <c r="L48" s="52"/>
      <c r="M48" s="52"/>
      <c r="N48" s="52"/>
      <c r="O48" s="52"/>
      <c r="P48" s="52"/>
      <c r="Q48" s="40"/>
      <c r="R48" s="40"/>
      <c r="S48" s="40"/>
      <c r="T48" s="33"/>
    </row>
    <row r="49" spans="2:20" x14ac:dyDescent="0.3">
      <c r="C49" s="3" t="s">
        <v>112</v>
      </c>
      <c r="D49" s="30">
        <f t="shared" si="18"/>
        <v>298.46308474274218</v>
      </c>
      <c r="E49" s="29">
        <f t="shared" si="18"/>
        <v>418.80189344876692</v>
      </c>
      <c r="F49" s="29">
        <f t="shared" si="18"/>
        <v>512.06588333586672</v>
      </c>
      <c r="G49" s="52"/>
      <c r="H49" s="52"/>
      <c r="I49" s="52"/>
      <c r="J49" s="52"/>
      <c r="K49" s="52"/>
      <c r="L49" s="52"/>
      <c r="M49" s="52"/>
      <c r="N49" s="52"/>
      <c r="O49" s="52"/>
      <c r="P49" s="52"/>
      <c r="Q49" s="40"/>
      <c r="R49" s="40"/>
      <c r="S49" s="40"/>
      <c r="T49" s="33"/>
    </row>
    <row r="50" spans="2:20" x14ac:dyDescent="0.3">
      <c r="C50" s="3" t="s">
        <v>160</v>
      </c>
      <c r="D50" s="30">
        <f>'Input Data'!B154</f>
        <v>47.571538449282173</v>
      </c>
      <c r="E50" s="29">
        <f>'Input Data'!C154</f>
        <v>48.292079263680627</v>
      </c>
      <c r="F50" s="29">
        <f>'Input Data'!D154</f>
        <v>43.968834377289866</v>
      </c>
      <c r="G50" s="52"/>
      <c r="H50" s="52"/>
      <c r="I50" s="52"/>
      <c r="J50" s="52"/>
      <c r="K50" s="52"/>
      <c r="L50" s="52"/>
      <c r="M50" s="52"/>
      <c r="N50" s="52"/>
      <c r="O50" s="52"/>
      <c r="P50" s="52"/>
      <c r="Q50" s="40"/>
      <c r="R50" s="40"/>
      <c r="S50" s="40"/>
      <c r="T50" s="33"/>
    </row>
    <row r="51" spans="2:20" x14ac:dyDescent="0.3">
      <c r="C51" s="3" t="s">
        <v>126</v>
      </c>
      <c r="D51" s="30">
        <f>D48-D$50-$D$45</f>
        <v>246.86333631486769</v>
      </c>
      <c r="E51" s="29">
        <f t="shared" ref="E51:F52" si="19">E48-E$50-$D$45</f>
        <v>232.70449994504571</v>
      </c>
      <c r="F51" s="29">
        <f t="shared" si="19"/>
        <v>218.62356350835285</v>
      </c>
      <c r="G51" s="52"/>
      <c r="H51" s="52"/>
      <c r="I51" s="52"/>
      <c r="J51" s="52"/>
      <c r="K51" s="52"/>
      <c r="L51" s="52"/>
      <c r="M51" s="52"/>
      <c r="N51" s="52"/>
      <c r="O51" s="52"/>
      <c r="P51" s="52"/>
      <c r="Q51" s="40"/>
      <c r="R51" s="40"/>
      <c r="S51" s="40"/>
      <c r="T51" s="33"/>
    </row>
    <row r="52" spans="2:20" x14ac:dyDescent="0.3">
      <c r="C52" s="3" t="s">
        <v>127</v>
      </c>
      <c r="D52" s="30">
        <f>D49-D$50-$D$45</f>
        <v>246.86333631486769</v>
      </c>
      <c r="E52" s="29">
        <f t="shared" si="19"/>
        <v>366.48160420649396</v>
      </c>
      <c r="F52" s="29">
        <f>F49-F$50-$D$45</f>
        <v>464.06883897998455</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Data'!B179</f>
        <v>0.91624731280467486</v>
      </c>
      <c r="E57" s="52"/>
      <c r="F57" s="52"/>
      <c r="G57" s="52"/>
      <c r="H57" s="52"/>
      <c r="I57" s="52"/>
      <c r="J57" s="52"/>
      <c r="K57" s="52"/>
      <c r="L57" s="52"/>
      <c r="M57" s="52"/>
      <c r="N57" s="52"/>
      <c r="O57" s="52"/>
      <c r="P57" s="52"/>
      <c r="Q57" s="40"/>
      <c r="R57" s="40"/>
      <c r="S57" s="40"/>
      <c r="T57" s="33"/>
    </row>
    <row r="58" spans="2:20" x14ac:dyDescent="0.3">
      <c r="C58" s="3" t="s">
        <v>129</v>
      </c>
      <c r="D58" s="43">
        <f>'Input Data'!B203</f>
        <v>0.59768098627558897</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404.12803618255276</v>
      </c>
      <c r="E62" s="52"/>
      <c r="F62" s="52"/>
      <c r="G62" s="52"/>
      <c r="H62" s="52"/>
      <c r="I62" s="52"/>
      <c r="J62" s="52"/>
      <c r="K62" s="52"/>
      <c r="L62" s="52"/>
      <c r="M62" s="52"/>
      <c r="N62" s="52"/>
      <c r="O62" s="52"/>
      <c r="P62" s="52"/>
      <c r="Q62" s="40"/>
      <c r="R62" s="40"/>
      <c r="S62" s="40"/>
      <c r="T62" s="33"/>
    </row>
    <row r="63" spans="2:20" x14ac:dyDescent="0.3">
      <c r="C63" s="3" t="s">
        <v>131</v>
      </c>
      <c r="D63" s="30">
        <f>F52/D$56/D$57/D$58</f>
        <v>857.83629880012029</v>
      </c>
      <c r="E63" s="52"/>
      <c r="F63" s="52"/>
      <c r="G63" s="52"/>
      <c r="H63" s="52"/>
      <c r="I63" s="52"/>
      <c r="J63" s="52"/>
      <c r="K63" s="52"/>
      <c r="L63" s="52"/>
      <c r="M63" s="52"/>
      <c r="N63" s="52"/>
      <c r="O63" s="52"/>
      <c r="P63" s="52"/>
      <c r="Q63" s="40"/>
      <c r="R63" s="40"/>
      <c r="S63" s="40"/>
      <c r="T63" s="33"/>
    </row>
    <row r="64" spans="2:20" ht="14.5" x14ac:dyDescent="0.35">
      <c r="C64" s="3" t="s">
        <v>31</v>
      </c>
      <c r="D64" s="30">
        <f>D63-D62</f>
        <v>453.70826261756753</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857.83629880012029</v>
      </c>
    </row>
    <row r="72" spans="2:20" ht="14.5" x14ac:dyDescent="0.35">
      <c r="B72" s="75" t="s">
        <v>195</v>
      </c>
    </row>
  </sheetData>
  <phoneticPr fontId="15" type="noConversion"/>
  <hyperlinks>
    <hyperlink ref="B72" location="Contents!A1" display="Link to Contents page" xr:uid="{5DC40FE0-70C5-47E0-9747-8A63A668151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11A4-BA96-4C13-8665-CD01EC1E026A}">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3.8164062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Data'!B22</f>
        <v>15616.781991552825</v>
      </c>
      <c r="E9" s="28">
        <f>'Input Data'!C22</f>
        <v>14845.737643175813</v>
      </c>
      <c r="F9" s="28">
        <f>'Input Data'!D22</f>
        <v>14537.143021859561</v>
      </c>
      <c r="G9" s="28">
        <f>'Input Data'!E22</f>
        <v>13984.597989742944</v>
      </c>
      <c r="H9" s="28">
        <f>'Input Data'!F22</f>
        <v>13439.302371051845</v>
      </c>
      <c r="I9" s="28">
        <f>'Input Data'!G22</f>
        <v>12781.739061433171</v>
      </c>
      <c r="J9" s="28">
        <f>'Input Data'!H22</f>
        <v>12164.563076871949</v>
      </c>
      <c r="K9" s="28">
        <f>'Input Data'!I22</f>
        <v>11459.878888146932</v>
      </c>
      <c r="L9" s="28">
        <f>'Input Data'!J22</f>
        <v>10930.212501672049</v>
      </c>
      <c r="M9" s="28">
        <f>'Input Data'!K22</f>
        <v>10561.111470485192</v>
      </c>
      <c r="N9" s="28">
        <f>'Input Data'!L22</f>
        <v>10494.426613084937</v>
      </c>
      <c r="O9" s="28">
        <f>'Input Data'!M22</f>
        <v>10647.919724358215</v>
      </c>
      <c r="P9" s="28">
        <f>'Input Data'!N22</f>
        <v>10729.435654463457</v>
      </c>
      <c r="Q9" s="28">
        <f>'Input Data'!O22</f>
        <v>10728.009683609209</v>
      </c>
      <c r="R9" s="30">
        <f>'Input Data'!P22</f>
        <v>10772.627225323984</v>
      </c>
      <c r="S9" s="30">
        <f>'Input Data'!Q22</f>
        <v>10800.85774364475</v>
      </c>
      <c r="T9" s="30">
        <f>'Input Data'!R22</f>
        <v>10811.051508202774</v>
      </c>
      <c r="V9" s="31"/>
    </row>
    <row r="10" spans="1:22" x14ac:dyDescent="0.3">
      <c r="C10" s="24" t="s">
        <v>26</v>
      </c>
      <c r="D10" s="28">
        <f>D9</f>
        <v>15616.781991552825</v>
      </c>
      <c r="E10" s="28">
        <f t="shared" ref="E10:Q10" si="0">E9</f>
        <v>14845.737643175813</v>
      </c>
      <c r="F10" s="28">
        <f t="shared" si="0"/>
        <v>14537.143021859561</v>
      </c>
      <c r="G10" s="28">
        <f t="shared" si="0"/>
        <v>13984.597989742944</v>
      </c>
      <c r="H10" s="28">
        <f t="shared" si="0"/>
        <v>13439.302371051845</v>
      </c>
      <c r="I10" s="28">
        <f t="shared" si="0"/>
        <v>12781.739061433171</v>
      </c>
      <c r="J10" s="28">
        <f t="shared" si="0"/>
        <v>12164.563076871949</v>
      </c>
      <c r="K10" s="28">
        <f t="shared" si="0"/>
        <v>11459.878888146932</v>
      </c>
      <c r="L10" s="28">
        <f t="shared" si="0"/>
        <v>10930.212501672049</v>
      </c>
      <c r="M10" s="28">
        <f t="shared" si="0"/>
        <v>10561.111470485192</v>
      </c>
      <c r="N10" s="28">
        <f t="shared" si="0"/>
        <v>10494.426613084937</v>
      </c>
      <c r="O10" s="28">
        <f t="shared" si="0"/>
        <v>10647.919724358215</v>
      </c>
      <c r="P10" s="28">
        <f t="shared" si="0"/>
        <v>10729.435654463457</v>
      </c>
      <c r="Q10" s="28">
        <f t="shared" si="0"/>
        <v>10728.009683609209</v>
      </c>
      <c r="R10" s="30">
        <f>'Input Data'!B282</f>
        <v>10630.991158514109</v>
      </c>
      <c r="S10" s="30">
        <f>'Input Data'!C282</f>
        <v>10590.821415471706</v>
      </c>
      <c r="T10" s="30"/>
      <c r="V10" s="31"/>
    </row>
    <row r="11" spans="1:22" x14ac:dyDescent="0.3">
      <c r="C11" s="3" t="s">
        <v>28</v>
      </c>
      <c r="D11" s="28"/>
      <c r="E11" s="29"/>
      <c r="F11" s="29"/>
      <c r="G11" s="29"/>
      <c r="H11" s="29"/>
      <c r="I11" s="29"/>
      <c r="J11" s="29"/>
      <c r="K11" s="29"/>
      <c r="L11" s="29"/>
      <c r="M11" s="29"/>
      <c r="N11" s="29"/>
      <c r="O11" s="29"/>
      <c r="P11" s="29"/>
      <c r="Q11" s="29"/>
      <c r="R11" s="30">
        <f>R10-R9</f>
        <v>-141.63606680987505</v>
      </c>
      <c r="S11" s="30">
        <f>S10-S9</f>
        <v>-210.03632817304424</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1659.4337328299716</v>
      </c>
      <c r="F17" s="29">
        <f t="shared" ref="F17:T17" si="2">F21+F24</f>
        <v>1522.5586130479192</v>
      </c>
      <c r="G17" s="29">
        <f t="shared" si="2"/>
        <v>1575.490500100158</v>
      </c>
      <c r="H17" s="29">
        <f t="shared" si="2"/>
        <v>1678.8854153669904</v>
      </c>
      <c r="I17" s="29">
        <f t="shared" si="2"/>
        <v>1690.2785374749838</v>
      </c>
      <c r="J17" s="29">
        <f t="shared" si="2"/>
        <v>1614.7794042571991</v>
      </c>
      <c r="K17" s="29">
        <f t="shared" si="2"/>
        <v>1516.7984975390268</v>
      </c>
      <c r="L17" s="29">
        <f t="shared" si="2"/>
        <v>1321.8241497798817</v>
      </c>
      <c r="M17" s="29">
        <f t="shared" si="2"/>
        <v>1186.6182505439615</v>
      </c>
      <c r="N17" s="29">
        <f t="shared" si="2"/>
        <v>857.55827276541766</v>
      </c>
      <c r="O17" s="29">
        <f t="shared" si="2"/>
        <v>930.51416791138138</v>
      </c>
      <c r="P17" s="29">
        <f t="shared" si="2"/>
        <v>1142.6193828873036</v>
      </c>
      <c r="Q17" s="29">
        <f t="shared" si="2"/>
        <v>1103.83367962133</v>
      </c>
      <c r="R17" s="30">
        <f t="shared" si="2"/>
        <v>1092.4012844868321</v>
      </c>
      <c r="S17" s="30">
        <f t="shared" si="2"/>
        <v>1069.3499228557462</v>
      </c>
      <c r="T17" s="30">
        <f t="shared" si="2"/>
        <v>1058.3020234262649</v>
      </c>
    </row>
    <row r="18" spans="2:21" x14ac:dyDescent="0.3">
      <c r="C18" s="3" t="s">
        <v>110</v>
      </c>
      <c r="D18" s="36"/>
      <c r="E18" s="29">
        <f>E22+E25</f>
        <v>1659.4337328299716</v>
      </c>
      <c r="F18" s="29">
        <f t="shared" ref="F18:T18" si="3">F22+F25</f>
        <v>1522.5586130479192</v>
      </c>
      <c r="G18" s="29">
        <f t="shared" si="3"/>
        <v>1575.490500100158</v>
      </c>
      <c r="H18" s="29">
        <f t="shared" si="3"/>
        <v>1678.8854153669904</v>
      </c>
      <c r="I18" s="29">
        <f t="shared" si="3"/>
        <v>1690.2785374749838</v>
      </c>
      <c r="J18" s="29">
        <f t="shared" si="3"/>
        <v>1614.7794042571991</v>
      </c>
      <c r="K18" s="29">
        <f t="shared" si="3"/>
        <v>1516.7984975390268</v>
      </c>
      <c r="L18" s="29">
        <f t="shared" si="3"/>
        <v>1321.8241497798817</v>
      </c>
      <c r="M18" s="29">
        <f t="shared" si="3"/>
        <v>1186.6182505439615</v>
      </c>
      <c r="N18" s="29">
        <f t="shared" si="3"/>
        <v>857.55827276541766</v>
      </c>
      <c r="O18" s="29">
        <f t="shared" si="3"/>
        <v>930.51416791138138</v>
      </c>
      <c r="P18" s="29">
        <f t="shared" si="3"/>
        <v>1142.6193828873036</v>
      </c>
      <c r="Q18" s="29">
        <f t="shared" si="3"/>
        <v>1103.83367962133</v>
      </c>
      <c r="R18" s="30">
        <f t="shared" si="3"/>
        <v>1092.4012844868321</v>
      </c>
      <c r="S18" s="30">
        <f t="shared" si="3"/>
        <v>1055.2903518756341</v>
      </c>
      <c r="T18" s="30">
        <f t="shared" si="3"/>
        <v>1037.7220031746931</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-14.059570980112085</v>
      </c>
      <c r="T19" s="30">
        <f>T18-T17</f>
        <v>-20.580020251571796</v>
      </c>
    </row>
    <row r="20" spans="2:21" x14ac:dyDescent="0.3">
      <c r="C20" s="24" t="s">
        <v>24</v>
      </c>
      <c r="D20" s="25"/>
      <c r="E20" s="44">
        <f>'Input Data'!B48</f>
        <v>6.5132625384686615E-2</v>
      </c>
      <c r="F20" s="44">
        <f>'Input Data'!C48</f>
        <v>6.1432242911947446E-2</v>
      </c>
      <c r="G20" s="44">
        <f>'Input Data'!D48</f>
        <v>7.0056034809342832E-2</v>
      </c>
      <c r="H20" s="44">
        <f>'Input Data'!E48</f>
        <v>7.5848045688842625E-2</v>
      </c>
      <c r="I20" s="44">
        <f>'Input Data'!F48</f>
        <v>8.4786233104007513E-2</v>
      </c>
      <c r="J20" s="44">
        <f>'Input Data'!G48</f>
        <v>8.6506590594080723E-2</v>
      </c>
      <c r="K20" s="44">
        <f>'Input Data'!H48</f>
        <v>9.0501293973389643E-2</v>
      </c>
      <c r="L20" s="44">
        <f>'Input Data'!I48</f>
        <v>8.3522772314222754E-2</v>
      </c>
      <c r="M20" s="44">
        <f>'Input Data'!J48</f>
        <v>7.7424533159345763E-2</v>
      </c>
      <c r="N20" s="44">
        <f>'Input Data'!K48</f>
        <v>5.64644438894642E-2</v>
      </c>
      <c r="O20" s="44">
        <f>'Input Data'!L48</f>
        <v>5.8743027853458252E-2</v>
      </c>
      <c r="P20" s="44">
        <f>'Input Data'!M48</f>
        <v>7.7885555274499779E-2</v>
      </c>
      <c r="Q20" s="44">
        <f>'Input Data'!N48</f>
        <v>7.6428510876216535E-2</v>
      </c>
      <c r="R20" s="45">
        <f>'Input Data'!O48</f>
        <v>7.4134965395811547E-2</v>
      </c>
      <c r="S20" s="45">
        <f>'Input Data'!P48</f>
        <v>7.1860744116255482E-2</v>
      </c>
      <c r="T20" s="45">
        <f>'Input Data'!Q48</f>
        <v>7.0578418631061721E-2</v>
      </c>
    </row>
    <row r="21" spans="2:21" x14ac:dyDescent="0.3">
      <c r="C21" s="3" t="s">
        <v>150</v>
      </c>
      <c r="D21" s="36"/>
      <c r="E21" s="29">
        <f>E$20*D9</f>
        <v>1017.1620111701303</v>
      </c>
      <c r="F21" s="29">
        <f t="shared" ref="F21:T21" si="5">F$20*E9</f>
        <v>912.00696110261867</v>
      </c>
      <c r="G21" s="29">
        <f t="shared" si="5"/>
        <v>1018.4145975677886</v>
      </c>
      <c r="H21" s="29">
        <f t="shared" si="5"/>
        <v>1060.7044272661196</v>
      </c>
      <c r="I21" s="29">
        <f t="shared" si="5"/>
        <v>1139.4678235872425</v>
      </c>
      <c r="J21" s="29">
        <f t="shared" si="5"/>
        <v>1105.7046680677688</v>
      </c>
      <c r="K21" s="29">
        <f t="shared" si="5"/>
        <v>1100.9086990778296</v>
      </c>
      <c r="L21" s="29">
        <f t="shared" si="5"/>
        <v>957.16085512326435</v>
      </c>
      <c r="M21" s="29">
        <f t="shared" si="5"/>
        <v>846.26660027440323</v>
      </c>
      <c r="N21" s="29">
        <f t="shared" si="5"/>
        <v>596.3272860355878</v>
      </c>
      <c r="O21" s="29">
        <f t="shared" si="5"/>
        <v>616.47439483852202</v>
      </c>
      <c r="P21" s="29">
        <f t="shared" si="5"/>
        <v>829.31914024993819</v>
      </c>
      <c r="Q21" s="29">
        <f t="shared" si="5"/>
        <v>820.03478961282588</v>
      </c>
      <c r="R21" s="30">
        <f t="shared" si="5"/>
        <v>795.32062666029992</v>
      </c>
      <c r="S21" s="30">
        <f t="shared" si="5"/>
        <v>774.12900849881407</v>
      </c>
      <c r="T21" s="30">
        <f t="shared" si="5"/>
        <v>762.30745940550389</v>
      </c>
    </row>
    <row r="22" spans="2:21" x14ac:dyDescent="0.3">
      <c r="C22" s="3" t="s">
        <v>151</v>
      </c>
      <c r="D22" s="36"/>
      <c r="E22" s="29">
        <f>E$20*D10</f>
        <v>1017.1620111701303</v>
      </c>
      <c r="F22" s="29">
        <f t="shared" ref="F22:T22" si="6">F$20*E10</f>
        <v>912.00696110261867</v>
      </c>
      <c r="G22" s="29">
        <f t="shared" si="6"/>
        <v>1018.4145975677886</v>
      </c>
      <c r="H22" s="29">
        <f t="shared" si="6"/>
        <v>1060.7044272661196</v>
      </c>
      <c r="I22" s="29">
        <f t="shared" si="6"/>
        <v>1139.4678235872425</v>
      </c>
      <c r="J22" s="29">
        <f t="shared" si="6"/>
        <v>1105.7046680677688</v>
      </c>
      <c r="K22" s="29">
        <f t="shared" si="6"/>
        <v>1100.9086990778296</v>
      </c>
      <c r="L22" s="29">
        <f t="shared" si="6"/>
        <v>957.16085512326435</v>
      </c>
      <c r="M22" s="29">
        <f t="shared" si="6"/>
        <v>846.26660027440323</v>
      </c>
      <c r="N22" s="29">
        <f t="shared" si="6"/>
        <v>596.3272860355878</v>
      </c>
      <c r="O22" s="29">
        <f t="shared" si="6"/>
        <v>616.47439483852202</v>
      </c>
      <c r="P22" s="29">
        <f t="shared" si="6"/>
        <v>829.31914024993819</v>
      </c>
      <c r="Q22" s="29">
        <f t="shared" si="6"/>
        <v>820.03478961282588</v>
      </c>
      <c r="R22" s="30">
        <f t="shared" si="6"/>
        <v>795.32062666029992</v>
      </c>
      <c r="S22" s="30">
        <f t="shared" si="6"/>
        <v>763.95093534415685</v>
      </c>
      <c r="T22" s="30">
        <f t="shared" si="6"/>
        <v>747.48342750797576</v>
      </c>
      <c r="U22" s="39"/>
    </row>
    <row r="23" spans="2:21" x14ac:dyDescent="0.3">
      <c r="C23" s="24" t="s">
        <v>29</v>
      </c>
      <c r="D23" s="25"/>
      <c r="E23" s="44">
        <f>'Input Data'!B73</f>
        <v>4.1127021047437838E-2</v>
      </c>
      <c r="F23" s="44">
        <f>'Input Data'!C73</f>
        <v>4.112639375827544E-2</v>
      </c>
      <c r="G23" s="44">
        <f>'Input Data'!D73</f>
        <v>3.8320865502574471E-2</v>
      </c>
      <c r="H23" s="44">
        <f>'Input Data'!E73</f>
        <v>4.4204416069326978E-2</v>
      </c>
      <c r="I23" s="44">
        <f>'Input Data'!F73</f>
        <v>4.0985067429852855E-2</v>
      </c>
      <c r="J23" s="44">
        <f>'Input Data'!G73</f>
        <v>3.9828284221939791E-2</v>
      </c>
      <c r="K23" s="44">
        <f>'Input Data'!H73</f>
        <v>3.4188634300554022E-2</v>
      </c>
      <c r="L23" s="44">
        <f>'Input Data'!I73</f>
        <v>3.1820868110027961E-2</v>
      </c>
      <c r="M23" s="44">
        <f>'Input Data'!J73</f>
        <v>3.1138612375330579E-2</v>
      </c>
      <c r="N23" s="44">
        <f>'Input Data'!K73</f>
        <v>2.4735179385227013E-2</v>
      </c>
      <c r="O23" s="44">
        <f>'Input Data'!L73</f>
        <v>2.9924433668562705E-2</v>
      </c>
      <c r="P23" s="44">
        <f>'Input Data'!M73</f>
        <v>2.9423610503059933E-2</v>
      </c>
      <c r="Q23" s="44">
        <f>'Input Data'!N73</f>
        <v>2.6450495547773147E-2</v>
      </c>
      <c r="R23" s="45">
        <f>'Input Data'!O73</f>
        <v>2.7692057202411628E-2</v>
      </c>
      <c r="S23" s="45">
        <f>'Input Data'!P73</f>
        <v>2.7404727573134169E-2</v>
      </c>
      <c r="T23" s="45">
        <f>'Input Data'!Q73</f>
        <v>2.7404727573134169E-2</v>
      </c>
    </row>
    <row r="24" spans="2:21" x14ac:dyDescent="0.3">
      <c r="C24" s="3" t="s">
        <v>152</v>
      </c>
      <c r="D24" s="36"/>
      <c r="E24" s="29">
        <f>E$23*D9</f>
        <v>642.27172165984121</v>
      </c>
      <c r="F24" s="29">
        <f t="shared" ref="F24:T24" si="7">F$23*E9</f>
        <v>610.55165194530048</v>
      </c>
      <c r="G24" s="29">
        <f t="shared" si="7"/>
        <v>557.07590253236924</v>
      </c>
      <c r="H24" s="29">
        <f t="shared" si="7"/>
        <v>618.18098810087076</v>
      </c>
      <c r="I24" s="29">
        <f t="shared" si="7"/>
        <v>550.81071388774126</v>
      </c>
      <c r="J24" s="29">
        <f t="shared" si="7"/>
        <v>509.07473618943027</v>
      </c>
      <c r="K24" s="29">
        <f t="shared" si="7"/>
        <v>415.8897984611973</v>
      </c>
      <c r="L24" s="29">
        <f t="shared" si="7"/>
        <v>364.66329465661738</v>
      </c>
      <c r="M24" s="29">
        <f t="shared" si="7"/>
        <v>340.35165026955826</v>
      </c>
      <c r="N24" s="29">
        <f t="shared" si="7"/>
        <v>261.23098672982985</v>
      </c>
      <c r="O24" s="29">
        <f t="shared" si="7"/>
        <v>314.03977307285936</v>
      </c>
      <c r="P24" s="29">
        <f t="shared" si="7"/>
        <v>313.30024263736539</v>
      </c>
      <c r="Q24" s="29">
        <f t="shared" si="7"/>
        <v>283.79889000850415</v>
      </c>
      <c r="R24" s="30">
        <f t="shared" si="7"/>
        <v>297.0806578265321</v>
      </c>
      <c r="S24" s="30">
        <f t="shared" si="7"/>
        <v>295.22091435693204</v>
      </c>
      <c r="T24" s="30">
        <f t="shared" si="7"/>
        <v>295.994564020761</v>
      </c>
    </row>
    <row r="25" spans="2:21" x14ac:dyDescent="0.3">
      <c r="C25" s="3" t="s">
        <v>153</v>
      </c>
      <c r="D25" s="36"/>
      <c r="E25" s="29">
        <f>E$23*D10</f>
        <v>642.27172165984121</v>
      </c>
      <c r="F25" s="29">
        <f t="shared" ref="F25:T25" si="8">F$23*E10</f>
        <v>610.55165194530048</v>
      </c>
      <c r="G25" s="29">
        <f t="shared" si="8"/>
        <v>557.07590253236924</v>
      </c>
      <c r="H25" s="29">
        <f t="shared" si="8"/>
        <v>618.18098810087076</v>
      </c>
      <c r="I25" s="29">
        <f t="shared" si="8"/>
        <v>550.81071388774126</v>
      </c>
      <c r="J25" s="29">
        <f t="shared" si="8"/>
        <v>509.07473618943027</v>
      </c>
      <c r="K25" s="29">
        <f t="shared" si="8"/>
        <v>415.8897984611973</v>
      </c>
      <c r="L25" s="29">
        <f t="shared" si="8"/>
        <v>364.66329465661738</v>
      </c>
      <c r="M25" s="29">
        <f t="shared" si="8"/>
        <v>340.35165026955826</v>
      </c>
      <c r="N25" s="29">
        <f t="shared" si="8"/>
        <v>261.23098672982985</v>
      </c>
      <c r="O25" s="29">
        <f t="shared" si="8"/>
        <v>314.03977307285936</v>
      </c>
      <c r="P25" s="29">
        <f t="shared" si="8"/>
        <v>313.30024263736539</v>
      </c>
      <c r="Q25" s="29">
        <f t="shared" si="8"/>
        <v>283.79889000850415</v>
      </c>
      <c r="R25" s="30">
        <f t="shared" si="8"/>
        <v>297.0806578265321</v>
      </c>
      <c r="S25" s="30">
        <f t="shared" si="8"/>
        <v>291.33941653147718</v>
      </c>
      <c r="T25" s="30">
        <f t="shared" si="8"/>
        <v>290.23857566671734</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Data'!B306</f>
        <v>1075.8079518127047</v>
      </c>
      <c r="F30" s="29">
        <f>'Input Data'!C306</f>
        <v>1197.0017158600126</v>
      </c>
      <c r="G30" s="29">
        <f>'Input Data'!D306</f>
        <v>1083.8520913983166</v>
      </c>
      <c r="H30" s="29">
        <f>'Input Data'!E306</f>
        <v>1060.7973586589778</v>
      </c>
      <c r="I30" s="29">
        <f>'Input Data'!F306</f>
        <v>1093.0521312275325</v>
      </c>
      <c r="J30" s="29">
        <f>'Input Data'!G306</f>
        <v>1055.9451491995801</v>
      </c>
      <c r="K30" s="29">
        <f>'Input Data'!H306</f>
        <v>908.44350864784951</v>
      </c>
      <c r="L30" s="29">
        <f>'Input Data'!I306</f>
        <v>976.17357478906433</v>
      </c>
      <c r="M30" s="29">
        <f>'Input Data'!J306</f>
        <v>883.36027399266982</v>
      </c>
      <c r="N30" s="29">
        <f>'Input Data'!K306</f>
        <v>828.00256163244603</v>
      </c>
      <c r="O30" s="29">
        <f>'Input Data'!L306</f>
        <v>1002.0754445987675</v>
      </c>
      <c r="P30" s="29">
        <f>'Input Data'!M306</f>
        <v>1020.1485041807639</v>
      </c>
      <c r="Q30" s="29">
        <f>'Input Data'!N306</f>
        <v>1000.1224324624526</v>
      </c>
      <c r="R30" s="30">
        <f>R9*($D$6+1)-Q9+R17</f>
        <v>1191.8824245103024</v>
      </c>
      <c r="S30" s="30">
        <f t="shared" ref="S30" si="10">S9*($D$6+1)-R9+S17</f>
        <v>1152.5878138667772</v>
      </c>
      <c r="T30" s="30">
        <f>T9*($D$6+1)-S9+T17</f>
        <v>1123.5550762001048</v>
      </c>
    </row>
    <row r="31" spans="2:21" x14ac:dyDescent="0.3">
      <c r="C31" s="3" t="s">
        <v>111</v>
      </c>
      <c r="D31" s="51"/>
      <c r="E31" s="29">
        <f>E30</f>
        <v>1075.8079518127047</v>
      </c>
      <c r="F31" s="29">
        <f t="shared" ref="F31:Q31" si="11">F30</f>
        <v>1197.0017158600126</v>
      </c>
      <c r="G31" s="29">
        <f t="shared" si="11"/>
        <v>1083.8520913983166</v>
      </c>
      <c r="H31" s="29">
        <f t="shared" si="11"/>
        <v>1060.7973586589778</v>
      </c>
      <c r="I31" s="29">
        <f t="shared" si="11"/>
        <v>1093.0521312275325</v>
      </c>
      <c r="J31" s="29">
        <f t="shared" si="11"/>
        <v>1055.9451491995801</v>
      </c>
      <c r="K31" s="29">
        <f t="shared" si="11"/>
        <v>908.44350864784951</v>
      </c>
      <c r="L31" s="29">
        <f t="shared" si="11"/>
        <v>976.17357478906433</v>
      </c>
      <c r="M31" s="29">
        <f t="shared" si="11"/>
        <v>883.36027399266982</v>
      </c>
      <c r="N31" s="29">
        <f t="shared" si="11"/>
        <v>828.00256163244603</v>
      </c>
      <c r="O31" s="29">
        <f t="shared" si="11"/>
        <v>1002.0754445987675</v>
      </c>
      <c r="P31" s="29">
        <f t="shared" si="11"/>
        <v>1020.1485041807639</v>
      </c>
      <c r="Q31" s="29">
        <f t="shared" si="11"/>
        <v>1000.1224324624526</v>
      </c>
      <c r="R31" s="30">
        <f>R9*($D$6+1)-Q10+R18</f>
        <v>1191.8824245103024</v>
      </c>
      <c r="S31" s="30">
        <f t="shared" ref="S31" si="12">S9*($D$6+1)-R10+S18</f>
        <v>1280.1643096965402</v>
      </c>
      <c r="T31" s="30">
        <f>T9*($D$6+1)-S10+T18</f>
        <v>1313.0113841215773</v>
      </c>
      <c r="U31" s="33"/>
    </row>
    <row r="33" spans="2:21" x14ac:dyDescent="0.3">
      <c r="B33" s="22" t="s">
        <v>154</v>
      </c>
    </row>
    <row r="35" spans="2:21" x14ac:dyDescent="0.3">
      <c r="C35" s="36"/>
      <c r="D35" s="28" t="str">
        <f>D29</f>
        <v>2010/11</v>
      </c>
      <c r="E35" s="28" t="str">
        <f t="shared" ref="E35:T35" si="13">E29</f>
        <v>2011/12</v>
      </c>
      <c r="F35" s="28" t="str">
        <f t="shared" si="13"/>
        <v>2012/13</v>
      </c>
      <c r="G35" s="28" t="str">
        <f t="shared" si="13"/>
        <v>2013/14</v>
      </c>
      <c r="H35" s="28" t="str">
        <f t="shared" si="13"/>
        <v>2014/15</v>
      </c>
      <c r="I35" s="28" t="str">
        <f t="shared" si="13"/>
        <v>2015/16</v>
      </c>
      <c r="J35" s="28" t="str">
        <f t="shared" si="13"/>
        <v>2016/17</v>
      </c>
      <c r="K35" s="28" t="str">
        <f t="shared" si="13"/>
        <v>2017/18</v>
      </c>
      <c r="L35" s="28" t="str">
        <f t="shared" si="13"/>
        <v>2018/19</v>
      </c>
      <c r="M35" s="28" t="str">
        <f t="shared" si="13"/>
        <v>2019/20</v>
      </c>
      <c r="N35" s="28" t="str">
        <f t="shared" si="13"/>
        <v>2020/21</v>
      </c>
      <c r="O35" s="28" t="str">
        <f t="shared" si="13"/>
        <v>2021/22</v>
      </c>
      <c r="P35" s="28" t="str">
        <f t="shared" si="13"/>
        <v>2022/23</v>
      </c>
      <c r="Q35" s="28" t="str">
        <f t="shared" si="13"/>
        <v>2023/24</v>
      </c>
      <c r="R35" s="28" t="str">
        <f t="shared" si="13"/>
        <v>2024/25</v>
      </c>
      <c r="S35" s="28" t="str">
        <f t="shared" si="13"/>
        <v>2025/26</v>
      </c>
      <c r="T35" s="28" t="str">
        <f t="shared" si="13"/>
        <v>2026/27</v>
      </c>
    </row>
    <row r="36" spans="2:21" x14ac:dyDescent="0.3">
      <c r="C36" s="3" t="s">
        <v>107</v>
      </c>
      <c r="D36" s="37"/>
      <c r="E36" s="29">
        <f t="shared" ref="E36:T36" si="14">E30</f>
        <v>1075.8079518127047</v>
      </c>
      <c r="F36" s="29">
        <f t="shared" si="14"/>
        <v>1197.0017158600126</v>
      </c>
      <c r="G36" s="29">
        <f t="shared" si="14"/>
        <v>1083.8520913983166</v>
      </c>
      <c r="H36" s="29">
        <f t="shared" si="14"/>
        <v>1060.7973586589778</v>
      </c>
      <c r="I36" s="29">
        <f t="shared" si="14"/>
        <v>1093.0521312275325</v>
      </c>
      <c r="J36" s="29">
        <f t="shared" si="14"/>
        <v>1055.9451491995801</v>
      </c>
      <c r="K36" s="29">
        <f t="shared" si="14"/>
        <v>908.44350864784951</v>
      </c>
      <c r="L36" s="29">
        <f t="shared" si="14"/>
        <v>976.17357478906433</v>
      </c>
      <c r="M36" s="29">
        <f t="shared" si="14"/>
        <v>883.36027399266982</v>
      </c>
      <c r="N36" s="29">
        <f t="shared" si="14"/>
        <v>828.00256163244603</v>
      </c>
      <c r="O36" s="29">
        <f t="shared" si="14"/>
        <v>1002.0754445987675</v>
      </c>
      <c r="P36" s="29">
        <f t="shared" si="14"/>
        <v>1020.1485041807639</v>
      </c>
      <c r="Q36" s="29">
        <f t="shared" si="14"/>
        <v>1000.1224324624526</v>
      </c>
      <c r="R36" s="30">
        <f t="shared" si="14"/>
        <v>1191.8824245103024</v>
      </c>
      <c r="S36" s="30">
        <f t="shared" si="14"/>
        <v>1152.5878138667772</v>
      </c>
      <c r="T36" s="30">
        <f t="shared" si="14"/>
        <v>1123.5550762001048</v>
      </c>
      <c r="U36" s="33"/>
    </row>
    <row r="37" spans="2:21" x14ac:dyDescent="0.3">
      <c r="C37" s="3" t="s">
        <v>111</v>
      </c>
      <c r="D37" s="37"/>
      <c r="E37" s="29">
        <f>E31</f>
        <v>1075.8079518127047</v>
      </c>
      <c r="F37" s="29">
        <f t="shared" ref="F37:T37" si="15">F31</f>
        <v>1197.0017158600126</v>
      </c>
      <c r="G37" s="29">
        <f t="shared" si="15"/>
        <v>1083.8520913983166</v>
      </c>
      <c r="H37" s="29">
        <f t="shared" si="15"/>
        <v>1060.7973586589778</v>
      </c>
      <c r="I37" s="29">
        <f t="shared" si="15"/>
        <v>1093.0521312275325</v>
      </c>
      <c r="J37" s="29">
        <f t="shared" si="15"/>
        <v>1055.9451491995801</v>
      </c>
      <c r="K37" s="29">
        <f t="shared" si="15"/>
        <v>908.44350864784951</v>
      </c>
      <c r="L37" s="29">
        <f t="shared" si="15"/>
        <v>976.17357478906433</v>
      </c>
      <c r="M37" s="29">
        <f t="shared" si="15"/>
        <v>883.36027399266982</v>
      </c>
      <c r="N37" s="29">
        <f t="shared" si="15"/>
        <v>828.00256163244603</v>
      </c>
      <c r="O37" s="29">
        <f t="shared" si="15"/>
        <v>1002.0754445987675</v>
      </c>
      <c r="P37" s="29">
        <f t="shared" si="15"/>
        <v>1020.1485041807639</v>
      </c>
      <c r="Q37" s="29">
        <f t="shared" si="15"/>
        <v>1000.1224324624526</v>
      </c>
      <c r="R37" s="30">
        <f t="shared" si="15"/>
        <v>1191.8824245103024</v>
      </c>
      <c r="S37" s="30">
        <f t="shared" si="15"/>
        <v>1280.1643096965402</v>
      </c>
      <c r="T37" s="30">
        <f t="shared" si="15"/>
        <v>1313.0113841215773</v>
      </c>
      <c r="U37" s="33"/>
    </row>
    <row r="38" spans="2:21" x14ac:dyDescent="0.3">
      <c r="C38" s="3" t="s">
        <v>25</v>
      </c>
      <c r="D38" s="36"/>
      <c r="E38" s="29">
        <f>'Input Data'!B104</f>
        <v>292.55638868169052</v>
      </c>
      <c r="F38" s="29">
        <f>'Input Data'!C104</f>
        <v>370.68182853410417</v>
      </c>
      <c r="G38" s="29">
        <f>'Input Data'!D104</f>
        <v>401.07241326864835</v>
      </c>
      <c r="H38" s="29">
        <f>'Input Data'!E104</f>
        <v>439.66203034488092</v>
      </c>
      <c r="I38" s="29">
        <f>'Input Data'!F104</f>
        <v>465.38523705661873</v>
      </c>
      <c r="J38" s="29">
        <f>'Input Data'!G104</f>
        <v>461.99657487431159</v>
      </c>
      <c r="K38" s="29">
        <f>'Input Data'!H104</f>
        <v>416.0461439911445</v>
      </c>
      <c r="L38" s="29">
        <f>'Input Data'!I104</f>
        <v>514.86695664178751</v>
      </c>
      <c r="M38" s="29">
        <f>'Input Data'!J104</f>
        <v>475.64895046533468</v>
      </c>
      <c r="N38" s="29">
        <f>'Input Data'!K104</f>
        <v>397.97789928019648</v>
      </c>
      <c r="O38" s="29">
        <f>'Input Data'!L104</f>
        <v>371.22895337369346</v>
      </c>
      <c r="P38" s="29">
        <f>'Input Data'!M104</f>
        <v>452.72072712052142</v>
      </c>
      <c r="Q38" s="29">
        <f>'Input Data'!N104</f>
        <v>488.15527231809881</v>
      </c>
      <c r="R38" s="30">
        <f>'Input Data'!O104</f>
        <v>447.33018475813611</v>
      </c>
      <c r="S38" s="30">
        <f>'Input Data'!P104</f>
        <v>447.33018475813611</v>
      </c>
      <c r="T38" s="30">
        <f>'Input Data'!Q104</f>
        <v>447.33018475813611</v>
      </c>
      <c r="U38" s="33"/>
    </row>
    <row r="39" spans="2:21" x14ac:dyDescent="0.3">
      <c r="C39" s="3" t="s">
        <v>30</v>
      </c>
      <c r="D39" s="36"/>
      <c r="E39" s="29">
        <f>'Input Data'!B130</f>
        <v>205.31274699657149</v>
      </c>
      <c r="F39" s="29">
        <f>'Input Data'!C130</f>
        <v>290.01250969145303</v>
      </c>
      <c r="G39" s="29">
        <f>'Input Data'!D130</f>
        <v>279.38501589403518</v>
      </c>
      <c r="H39" s="29">
        <f>'Input Data'!E130</f>
        <v>266.63693826448463</v>
      </c>
      <c r="I39" s="29">
        <f>'Input Data'!F130</f>
        <v>221.23241804768816</v>
      </c>
      <c r="J39" s="29">
        <f>'Input Data'!G130</f>
        <v>189.86083995449223</v>
      </c>
      <c r="K39" s="29">
        <f>'Input Data'!H130</f>
        <v>154.99151251504239</v>
      </c>
      <c r="L39" s="29">
        <f>'Input Data'!I130</f>
        <v>168.23244474406408</v>
      </c>
      <c r="M39" s="29">
        <f>'Input Data'!J130</f>
        <v>129.0176361344337</v>
      </c>
      <c r="N39" s="29">
        <f>'Input Data'!K130</f>
        <v>115.06010303729595</v>
      </c>
      <c r="O39" s="29">
        <f>'Input Data'!L130</f>
        <v>125.03015001705369</v>
      </c>
      <c r="P39" s="29">
        <f>'Input Data'!M130</f>
        <v>199.01777293323221</v>
      </c>
      <c r="Q39" s="29">
        <f>'Input Data'!N130</f>
        <v>175.01154180744689</v>
      </c>
      <c r="R39" s="30">
        <f>'Input Data'!O130</f>
        <v>154.85435660625811</v>
      </c>
      <c r="S39" s="30">
        <f>'Input Data'!P130</f>
        <v>146.56620121437061</v>
      </c>
      <c r="T39" s="30">
        <f>'Input Data'!Q130</f>
        <v>156.13147006762102</v>
      </c>
      <c r="U39" s="33"/>
    </row>
    <row r="40" spans="2:21" x14ac:dyDescent="0.3">
      <c r="C40" s="3" t="s">
        <v>108</v>
      </c>
      <c r="D40" s="36"/>
      <c r="E40" s="29">
        <f>E36-E$38-E$39</f>
        <v>577.93881613444262</v>
      </c>
      <c r="F40" s="29">
        <f t="shared" ref="F40:T40" si="16">F36-F$38-F$39</f>
        <v>536.30737763445541</v>
      </c>
      <c r="G40" s="29">
        <f t="shared" si="16"/>
        <v>403.39466223563306</v>
      </c>
      <c r="H40" s="29">
        <f t="shared" si="16"/>
        <v>354.49839004961228</v>
      </c>
      <c r="I40" s="29">
        <f t="shared" si="16"/>
        <v>406.43447612322564</v>
      </c>
      <c r="J40" s="29">
        <f t="shared" si="16"/>
        <v>404.08773437077627</v>
      </c>
      <c r="K40" s="29">
        <f t="shared" si="16"/>
        <v>337.40585214166265</v>
      </c>
      <c r="L40" s="29">
        <f t="shared" si="16"/>
        <v>293.07417340321274</v>
      </c>
      <c r="M40" s="29">
        <f t="shared" si="16"/>
        <v>278.69368739290144</v>
      </c>
      <c r="N40" s="29">
        <f t="shared" si="16"/>
        <v>314.96455931495359</v>
      </c>
      <c r="O40" s="29">
        <f t="shared" si="16"/>
        <v>505.81634120802033</v>
      </c>
      <c r="P40" s="29">
        <f t="shared" si="16"/>
        <v>368.41000412701032</v>
      </c>
      <c r="Q40" s="29">
        <f t="shared" si="16"/>
        <v>336.95561833690692</v>
      </c>
      <c r="R40" s="30">
        <f t="shared" si="16"/>
        <v>589.69788314590824</v>
      </c>
      <c r="S40" s="30">
        <f t="shared" si="16"/>
        <v>558.69142789427053</v>
      </c>
      <c r="T40" s="30">
        <f t="shared" si="16"/>
        <v>520.09342137434783</v>
      </c>
      <c r="U40" s="33"/>
    </row>
    <row r="41" spans="2:21" x14ac:dyDescent="0.3">
      <c r="C41" s="3" t="s">
        <v>112</v>
      </c>
      <c r="D41" s="36"/>
      <c r="E41" s="29">
        <f>E37-E$38-E$39</f>
        <v>577.93881613444262</v>
      </c>
      <c r="F41" s="29">
        <f t="shared" ref="F41:T41" si="17">F37-F$38-F$39</f>
        <v>536.30737763445541</v>
      </c>
      <c r="G41" s="29">
        <f t="shared" si="17"/>
        <v>403.39466223563306</v>
      </c>
      <c r="H41" s="29">
        <f t="shared" si="17"/>
        <v>354.49839004961228</v>
      </c>
      <c r="I41" s="29">
        <f t="shared" si="17"/>
        <v>406.43447612322564</v>
      </c>
      <c r="J41" s="29">
        <f t="shared" si="17"/>
        <v>404.08773437077627</v>
      </c>
      <c r="K41" s="29">
        <f t="shared" si="17"/>
        <v>337.40585214166265</v>
      </c>
      <c r="L41" s="29">
        <f t="shared" si="17"/>
        <v>293.07417340321274</v>
      </c>
      <c r="M41" s="29">
        <f t="shared" si="17"/>
        <v>278.69368739290144</v>
      </c>
      <c r="N41" s="29">
        <f t="shared" si="17"/>
        <v>314.96455931495359</v>
      </c>
      <c r="O41" s="29">
        <f t="shared" si="17"/>
        <v>505.81634120802033</v>
      </c>
      <c r="P41" s="29">
        <f t="shared" si="17"/>
        <v>368.41000412701032</v>
      </c>
      <c r="Q41" s="29">
        <f t="shared" si="17"/>
        <v>336.95561833690692</v>
      </c>
      <c r="R41" s="30">
        <f t="shared" si="17"/>
        <v>589.69788314590824</v>
      </c>
      <c r="S41" s="30">
        <f t="shared" si="17"/>
        <v>686.26792372403349</v>
      </c>
      <c r="T41" s="30">
        <f t="shared" si="17"/>
        <v>709.54972929582027</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Data'!B227</f>
        <v>8.5874840761315028</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8">R40</f>
        <v>589.69788314590824</v>
      </c>
      <c r="E48" s="29">
        <f t="shared" si="18"/>
        <v>558.69142789427053</v>
      </c>
      <c r="F48" s="29">
        <f t="shared" si="18"/>
        <v>520.09342137434783</v>
      </c>
      <c r="G48" s="52"/>
      <c r="H48" s="52"/>
      <c r="I48" s="52"/>
      <c r="J48" s="52"/>
      <c r="K48" s="52"/>
      <c r="L48" s="52"/>
      <c r="M48" s="52"/>
      <c r="N48" s="52"/>
      <c r="O48" s="52"/>
      <c r="P48" s="52"/>
      <c r="Q48" s="40"/>
      <c r="R48" s="40"/>
      <c r="S48" s="40"/>
      <c r="T48" s="33"/>
    </row>
    <row r="49" spans="2:20" x14ac:dyDescent="0.3">
      <c r="C49" s="3" t="s">
        <v>112</v>
      </c>
      <c r="D49" s="30">
        <f t="shared" si="18"/>
        <v>589.69788314590824</v>
      </c>
      <c r="E49" s="29">
        <f t="shared" si="18"/>
        <v>686.26792372403349</v>
      </c>
      <c r="F49" s="29">
        <f t="shared" si="18"/>
        <v>709.54972929582027</v>
      </c>
      <c r="G49" s="52"/>
      <c r="H49" s="52"/>
      <c r="I49" s="52"/>
      <c r="J49" s="52"/>
      <c r="K49" s="52"/>
      <c r="L49" s="52"/>
      <c r="M49" s="52"/>
      <c r="N49" s="52"/>
      <c r="O49" s="52"/>
      <c r="P49" s="52"/>
      <c r="Q49" s="40"/>
      <c r="R49" s="40"/>
      <c r="S49" s="40"/>
      <c r="T49" s="33"/>
    </row>
    <row r="50" spans="2:20" x14ac:dyDescent="0.3">
      <c r="C50" s="3" t="s">
        <v>160</v>
      </c>
      <c r="D50" s="30">
        <f>'Input Data'!B155</f>
        <v>40.810409461067593</v>
      </c>
      <c r="E50" s="29">
        <f>'Input Data'!C155</f>
        <v>40.05802389289633</v>
      </c>
      <c r="F50" s="29">
        <f>'Input Data'!D155</f>
        <v>47.738773501286218</v>
      </c>
      <c r="G50" s="52"/>
      <c r="H50" s="52"/>
      <c r="I50" s="52"/>
      <c r="J50" s="52"/>
      <c r="K50" s="52"/>
      <c r="L50" s="52"/>
      <c r="M50" s="52"/>
      <c r="N50" s="52"/>
      <c r="O50" s="52"/>
      <c r="P50" s="52"/>
      <c r="Q50" s="40"/>
      <c r="R50" s="40"/>
      <c r="S50" s="40"/>
      <c r="T50" s="33"/>
    </row>
    <row r="51" spans="2:20" x14ac:dyDescent="0.3">
      <c r="C51" s="3" t="s">
        <v>126</v>
      </c>
      <c r="D51" s="30">
        <f>D48-D$50-$D$45</f>
        <v>540.2999896087091</v>
      </c>
      <c r="E51" s="29">
        <f t="shared" ref="E51:F52" si="19">E48-E$50-$D$45</f>
        <v>510.04591992524269</v>
      </c>
      <c r="F51" s="29">
        <f t="shared" si="19"/>
        <v>463.76716379693011</v>
      </c>
      <c r="G51" s="52"/>
      <c r="H51" s="52"/>
      <c r="I51" s="52"/>
      <c r="J51" s="52"/>
      <c r="K51" s="52"/>
      <c r="L51" s="52"/>
      <c r="M51" s="52"/>
      <c r="N51" s="52"/>
      <c r="O51" s="52"/>
      <c r="P51" s="52"/>
      <c r="Q51" s="40"/>
      <c r="R51" s="40"/>
      <c r="S51" s="40"/>
      <c r="T51" s="33"/>
    </row>
    <row r="52" spans="2:20" x14ac:dyDescent="0.3">
      <c r="C52" s="3" t="s">
        <v>127</v>
      </c>
      <c r="D52" s="30">
        <f>D49-D$50-$D$45</f>
        <v>540.2999896087091</v>
      </c>
      <c r="E52" s="29">
        <f t="shared" si="19"/>
        <v>637.62241575500559</v>
      </c>
      <c r="F52" s="29">
        <f>F49-F$50-$D$45</f>
        <v>653.22347171840249</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Data'!B180</f>
        <v>0.94356535904548056</v>
      </c>
      <c r="E57" s="52"/>
      <c r="F57" s="52"/>
      <c r="G57" s="52"/>
      <c r="H57" s="52"/>
      <c r="I57" s="52"/>
      <c r="J57" s="52"/>
      <c r="K57" s="52"/>
      <c r="L57" s="52"/>
      <c r="M57" s="52"/>
      <c r="N57" s="52"/>
      <c r="O57" s="52"/>
      <c r="P57" s="52"/>
      <c r="Q57" s="40"/>
      <c r="R57" s="40"/>
      <c r="S57" s="40"/>
      <c r="T57" s="33"/>
    </row>
    <row r="58" spans="2:20" x14ac:dyDescent="0.3">
      <c r="C58" s="3" t="s">
        <v>129</v>
      </c>
      <c r="D58" s="43">
        <f>'Input Data'!B204</f>
        <v>0.74768124986072637</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665.45038933932472</v>
      </c>
      <c r="E62" s="52"/>
      <c r="F62" s="52"/>
      <c r="G62" s="52"/>
      <c r="H62" s="52"/>
      <c r="I62" s="52"/>
      <c r="J62" s="52"/>
      <c r="K62" s="52"/>
      <c r="L62" s="52"/>
      <c r="M62" s="52"/>
      <c r="N62" s="52"/>
      <c r="O62" s="52"/>
      <c r="P62" s="52"/>
      <c r="Q62" s="40"/>
      <c r="R62" s="40"/>
      <c r="S62" s="40"/>
      <c r="T62" s="33"/>
    </row>
    <row r="63" spans="2:20" x14ac:dyDescent="0.3">
      <c r="C63" s="3" t="s">
        <v>131</v>
      </c>
      <c r="D63" s="30">
        <f>F52/D$56/D$57/D$58</f>
        <v>937.29752236390163</v>
      </c>
      <c r="E63" s="52"/>
      <c r="F63" s="52"/>
      <c r="G63" s="52"/>
      <c r="H63" s="52"/>
      <c r="I63" s="52"/>
      <c r="J63" s="52"/>
      <c r="K63" s="52"/>
      <c r="L63" s="52"/>
      <c r="M63" s="52"/>
      <c r="N63" s="52"/>
      <c r="O63" s="52"/>
      <c r="P63" s="52"/>
      <c r="Q63" s="40"/>
      <c r="R63" s="40"/>
      <c r="S63" s="40"/>
      <c r="T63" s="33"/>
    </row>
    <row r="64" spans="2:20" ht="14.5" x14ac:dyDescent="0.35">
      <c r="C64" s="3" t="s">
        <v>31</v>
      </c>
      <c r="D64" s="30">
        <f>D63-D62</f>
        <v>271.84713302457692</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937.29752236390163</v>
      </c>
    </row>
    <row r="72" spans="2:20" ht="14.5" x14ac:dyDescent="0.35">
      <c r="B72" s="75" t="s">
        <v>195</v>
      </c>
    </row>
  </sheetData>
  <phoneticPr fontId="15" type="noConversion"/>
  <hyperlinks>
    <hyperlink ref="B72" location="Contents!A1" display="Link to Contents page" xr:uid="{E38B698F-F051-4EBA-8F0A-C021C86260F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D8F3-23E3-42A4-B7BB-9D624963B9D6}">
  <dimension ref="A1:X72"/>
  <sheetViews>
    <sheetView zoomScale="80" zoomScaleNormal="80" workbookViewId="0"/>
  </sheetViews>
  <sheetFormatPr defaultColWidth="9.1796875" defaultRowHeight="14" x14ac:dyDescent="0.3"/>
  <cols>
    <col min="1" max="1" width="6.26953125" style="23" customWidth="1"/>
    <col min="2" max="2" width="5.1796875" style="23" customWidth="1"/>
    <col min="3" max="3" width="82" style="23" customWidth="1"/>
    <col min="4" max="19" width="10.81640625" style="23" customWidth="1"/>
    <col min="20" max="20" width="9.81640625" style="23" bestFit="1" customWidth="1"/>
    <col min="21" max="16384" width="9.1796875" style="23"/>
  </cols>
  <sheetData>
    <row r="1" spans="1:24" x14ac:dyDescent="0.3">
      <c r="A1" s="22" t="s">
        <v>116</v>
      </c>
    </row>
    <row r="2" spans="1:24" x14ac:dyDescent="0.3">
      <c r="A2" s="22" t="s">
        <v>161</v>
      </c>
    </row>
    <row r="3" spans="1:24" x14ac:dyDescent="0.3">
      <c r="A3" s="22"/>
    </row>
    <row r="4" spans="1:24" x14ac:dyDescent="0.3">
      <c r="B4" s="22" t="s">
        <v>105</v>
      </c>
    </row>
    <row r="6" spans="1:24" x14ac:dyDescent="0.3">
      <c r="C6" s="24" t="s">
        <v>121</v>
      </c>
      <c r="D6" s="25">
        <f>'Input Data'!B239</f>
        <v>5.0928707696970554E-3</v>
      </c>
    </row>
    <row r="8" spans="1:24"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4" x14ac:dyDescent="0.3">
      <c r="C9" s="24" t="s">
        <v>27</v>
      </c>
      <c r="D9" s="28">
        <f>'Input Data'!B23</f>
        <v>5245.193566144877</v>
      </c>
      <c r="E9" s="28">
        <f>'Input Data'!C23</f>
        <v>5281.2044029001981</v>
      </c>
      <c r="F9" s="28">
        <f>'Input Data'!D23</f>
        <v>5249.220294602268</v>
      </c>
      <c r="G9" s="28">
        <f>'Input Data'!E23</f>
        <v>5144.2850061663339</v>
      </c>
      <c r="H9" s="28">
        <f>'Input Data'!F23</f>
        <v>4956.7147920251991</v>
      </c>
      <c r="I9" s="28">
        <f>'Input Data'!G23</f>
        <v>4861.1949410988836</v>
      </c>
      <c r="J9" s="28">
        <f>'Input Data'!H23</f>
        <v>4708.0949995089077</v>
      </c>
      <c r="K9" s="28">
        <f>'Input Data'!I23</f>
        <v>4570.5573001644443</v>
      </c>
      <c r="L9" s="28">
        <f>'Input Data'!J23</f>
        <v>4564.0703682428066</v>
      </c>
      <c r="M9" s="28">
        <f>'Input Data'!K23</f>
        <v>4591.9937787747385</v>
      </c>
      <c r="N9" s="28">
        <f>'Input Data'!L23</f>
        <v>4705.8679703865801</v>
      </c>
      <c r="O9" s="28">
        <f>'Input Data'!M23</f>
        <v>4768.8591027878638</v>
      </c>
      <c r="P9" s="28">
        <f>'Input Data'!N23</f>
        <v>4847.5485168594969</v>
      </c>
      <c r="Q9" s="28">
        <f>'Input Data'!O23</f>
        <v>4824.5059964200445</v>
      </c>
      <c r="R9" s="30">
        <f>'Input Data'!P23</f>
        <v>4842.4817196145896</v>
      </c>
      <c r="S9" s="30">
        <f>'Input Data'!Q23</f>
        <v>4853.3665139500272</v>
      </c>
      <c r="T9" s="30">
        <f>'Input Data'!R23</f>
        <v>4856.2147624250701</v>
      </c>
      <c r="V9" s="31"/>
      <c r="W9" s="22"/>
      <c r="X9" s="22"/>
    </row>
    <row r="10" spans="1:24" x14ac:dyDescent="0.3">
      <c r="C10" s="24" t="s">
        <v>26</v>
      </c>
      <c r="D10" s="28">
        <f>D9</f>
        <v>5245.193566144877</v>
      </c>
      <c r="E10" s="28">
        <f t="shared" ref="E10:Q10" si="0">E9</f>
        <v>5281.2044029001981</v>
      </c>
      <c r="F10" s="28">
        <f t="shared" si="0"/>
        <v>5249.220294602268</v>
      </c>
      <c r="G10" s="28">
        <f t="shared" si="0"/>
        <v>5144.2850061663339</v>
      </c>
      <c r="H10" s="28">
        <f t="shared" si="0"/>
        <v>4956.7147920251991</v>
      </c>
      <c r="I10" s="28">
        <f t="shared" si="0"/>
        <v>4861.1949410988836</v>
      </c>
      <c r="J10" s="28">
        <f t="shared" si="0"/>
        <v>4708.0949995089077</v>
      </c>
      <c r="K10" s="28">
        <f t="shared" si="0"/>
        <v>4570.5573001644443</v>
      </c>
      <c r="L10" s="28">
        <f t="shared" si="0"/>
        <v>4564.0703682428066</v>
      </c>
      <c r="M10" s="28">
        <f t="shared" si="0"/>
        <v>4591.9937787747385</v>
      </c>
      <c r="N10" s="28">
        <f t="shared" si="0"/>
        <v>4705.8679703865801</v>
      </c>
      <c r="O10" s="28">
        <f t="shared" si="0"/>
        <v>4768.8591027878638</v>
      </c>
      <c r="P10" s="28">
        <f t="shared" si="0"/>
        <v>4847.5485168594969</v>
      </c>
      <c r="Q10" s="28">
        <f t="shared" si="0"/>
        <v>4824.5059964200445</v>
      </c>
      <c r="R10" s="30">
        <f>'Input Data'!B283</f>
        <v>4745.1266706823217</v>
      </c>
      <c r="S10" s="30">
        <f>'Input Data'!C283</f>
        <v>4674.6944175386461</v>
      </c>
      <c r="T10" s="30"/>
      <c r="V10" s="31"/>
    </row>
    <row r="11" spans="1:24" x14ac:dyDescent="0.3">
      <c r="C11" s="3" t="s">
        <v>28</v>
      </c>
      <c r="D11" s="28"/>
      <c r="E11" s="29"/>
      <c r="F11" s="29"/>
      <c r="G11" s="29"/>
      <c r="H11" s="29"/>
      <c r="I11" s="29"/>
      <c r="J11" s="29"/>
      <c r="K11" s="29"/>
      <c r="L11" s="29"/>
      <c r="M11" s="29"/>
      <c r="N11" s="29"/>
      <c r="O11" s="29"/>
      <c r="P11" s="29"/>
      <c r="Q11" s="29"/>
      <c r="R11" s="30">
        <f>R10-R9</f>
        <v>-97.355048932267891</v>
      </c>
      <c r="S11" s="30">
        <f>S10-S9</f>
        <v>-178.67209641138106</v>
      </c>
      <c r="T11" s="30"/>
      <c r="V11" s="31"/>
    </row>
    <row r="12" spans="1:24" x14ac:dyDescent="0.3">
      <c r="D12" s="32"/>
      <c r="E12" s="33"/>
      <c r="F12" s="33"/>
      <c r="G12" s="33"/>
      <c r="H12" s="33"/>
      <c r="I12" s="33"/>
      <c r="J12" s="33"/>
      <c r="K12" s="33"/>
      <c r="L12" s="33"/>
      <c r="M12" s="33"/>
      <c r="N12" s="33"/>
      <c r="O12" s="33"/>
      <c r="P12" s="33"/>
      <c r="Q12" s="34"/>
      <c r="R12" s="34"/>
      <c r="S12" s="34"/>
    </row>
    <row r="13" spans="1:24" x14ac:dyDescent="0.3">
      <c r="B13" s="22" t="s">
        <v>133</v>
      </c>
      <c r="D13" s="32"/>
      <c r="E13" s="33"/>
      <c r="F13" s="33"/>
      <c r="G13" s="33"/>
      <c r="H13" s="33"/>
      <c r="I13" s="33"/>
      <c r="J13" s="33"/>
      <c r="K13" s="33"/>
      <c r="L13" s="33"/>
      <c r="M13" s="33"/>
      <c r="N13" s="33"/>
      <c r="O13" s="33"/>
      <c r="P13" s="33"/>
      <c r="Q13" s="34"/>
      <c r="R13" s="34"/>
      <c r="S13" s="34"/>
    </row>
    <row r="14" spans="1:24" x14ac:dyDescent="0.3">
      <c r="B14" s="22" t="s">
        <v>113</v>
      </c>
      <c r="U14" s="31"/>
      <c r="V14" s="31"/>
    </row>
    <row r="15" spans="1:24" x14ac:dyDescent="0.3">
      <c r="B15" s="22"/>
      <c r="U15" s="31"/>
      <c r="V15" s="31"/>
    </row>
    <row r="16" spans="1:24"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494.54938772704924</v>
      </c>
      <c r="F17" s="29">
        <f t="shared" ref="F17:T17" si="2">F21+F24</f>
        <v>469.83672654268582</v>
      </c>
      <c r="G17" s="29">
        <f t="shared" si="2"/>
        <v>510.49360518766326</v>
      </c>
      <c r="H17" s="29">
        <f t="shared" si="2"/>
        <v>507.80417202094702</v>
      </c>
      <c r="I17" s="29">
        <f t="shared" si="2"/>
        <v>525.28775895799356</v>
      </c>
      <c r="J17" s="29">
        <f t="shared" si="2"/>
        <v>549.76122793217121</v>
      </c>
      <c r="K17" s="29">
        <f t="shared" si="2"/>
        <v>518.71705231004626</v>
      </c>
      <c r="L17" s="29">
        <f t="shared" si="2"/>
        <v>436.54351877079461</v>
      </c>
      <c r="M17" s="29">
        <f t="shared" si="2"/>
        <v>402.89646565160592</v>
      </c>
      <c r="N17" s="29">
        <f t="shared" si="2"/>
        <v>349.28208450878117</v>
      </c>
      <c r="O17" s="29">
        <f t="shared" si="2"/>
        <v>333.77445879506507</v>
      </c>
      <c r="P17" s="29">
        <f t="shared" si="2"/>
        <v>445.43270060903387</v>
      </c>
      <c r="Q17" s="29">
        <f t="shared" si="2"/>
        <v>471.46448451886124</v>
      </c>
      <c r="R17" s="30">
        <f t="shared" si="2"/>
        <v>461.91745884727317</v>
      </c>
      <c r="S17" s="30">
        <f t="shared" si="2"/>
        <v>451.33653405532067</v>
      </c>
      <c r="T17" s="30">
        <f t="shared" si="2"/>
        <v>446.37257160894478</v>
      </c>
    </row>
    <row r="18" spans="2:21" x14ac:dyDescent="0.3">
      <c r="C18" s="3" t="s">
        <v>110</v>
      </c>
      <c r="D18" s="36"/>
      <c r="E18" s="29">
        <f>E22+E25</f>
        <v>494.54938772704924</v>
      </c>
      <c r="F18" s="29">
        <f t="shared" ref="F18:T18" si="3">F22+F25</f>
        <v>469.83672654268582</v>
      </c>
      <c r="G18" s="29">
        <f t="shared" si="3"/>
        <v>510.49360518766326</v>
      </c>
      <c r="H18" s="29">
        <f t="shared" si="3"/>
        <v>507.80417202094702</v>
      </c>
      <c r="I18" s="29">
        <f t="shared" si="3"/>
        <v>525.28775895799356</v>
      </c>
      <c r="J18" s="29">
        <f t="shared" si="3"/>
        <v>549.76122793217121</v>
      </c>
      <c r="K18" s="29">
        <f t="shared" si="3"/>
        <v>518.71705231004626</v>
      </c>
      <c r="L18" s="29">
        <f t="shared" si="3"/>
        <v>436.54351877079461</v>
      </c>
      <c r="M18" s="29">
        <f t="shared" si="3"/>
        <v>402.89646565160592</v>
      </c>
      <c r="N18" s="29">
        <f t="shared" si="3"/>
        <v>349.28208450878117</v>
      </c>
      <c r="O18" s="29">
        <f t="shared" si="3"/>
        <v>333.77445879506507</v>
      </c>
      <c r="P18" s="29">
        <f t="shared" si="3"/>
        <v>445.43270060903387</v>
      </c>
      <c r="Q18" s="29">
        <f t="shared" si="3"/>
        <v>471.46448451886124</v>
      </c>
      <c r="R18" s="30">
        <f t="shared" si="3"/>
        <v>461.91745884727317</v>
      </c>
      <c r="S18" s="30">
        <f t="shared" si="3"/>
        <v>442.2626969399638</v>
      </c>
      <c r="T18" s="30">
        <f t="shared" si="3"/>
        <v>429.93978770097669</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-9.0738371153568664</v>
      </c>
      <c r="T19" s="30">
        <f>T18-T17</f>
        <v>-16.432783907968087</v>
      </c>
    </row>
    <row r="20" spans="2:21" x14ac:dyDescent="0.3">
      <c r="C20" s="24" t="s">
        <v>24</v>
      </c>
      <c r="D20" s="25"/>
      <c r="E20" s="44">
        <f>'Input Data'!B49</f>
        <v>7.2868253966242413E-2</v>
      </c>
      <c r="F20" s="44">
        <f>'Input Data'!C49</f>
        <v>6.9285331449597976E-2</v>
      </c>
      <c r="G20" s="44">
        <f>'Input Data'!D49</f>
        <v>7.52355310019793E-2</v>
      </c>
      <c r="H20" s="44">
        <f>'Input Data'!E49</f>
        <v>8.2204662498801526E-2</v>
      </c>
      <c r="I20" s="44">
        <f>'Input Data'!F49</f>
        <v>8.4253894591128642E-2</v>
      </c>
      <c r="J20" s="44">
        <f>'Input Data'!G49</f>
        <v>9.5335380105764062E-2</v>
      </c>
      <c r="K20" s="44">
        <f>'Input Data'!H49</f>
        <v>9.1532219741280868E-2</v>
      </c>
      <c r="L20" s="44">
        <f>'Input Data'!I49</f>
        <v>8.2382930880468497E-2</v>
      </c>
      <c r="M20" s="44">
        <f>'Input Data'!J49</f>
        <v>7.6215425668829009E-2</v>
      </c>
      <c r="N20" s="44">
        <f>'Input Data'!K49</f>
        <v>6.4874966720143978E-2</v>
      </c>
      <c r="O20" s="44">
        <f>'Input Data'!L49</f>
        <v>6.1149318357908815E-2</v>
      </c>
      <c r="P20" s="44">
        <f>'Input Data'!M49</f>
        <v>8.3974617732748641E-2</v>
      </c>
      <c r="Q20" s="44">
        <f>'Input Data'!N49</f>
        <v>8.7287444593702024E-2</v>
      </c>
      <c r="R20" s="45">
        <f>'Input Data'!O49</f>
        <v>8.5135814504715468E-2</v>
      </c>
      <c r="S20" s="45">
        <f>'Input Data'!P49</f>
        <v>8.2705452405920712E-2</v>
      </c>
      <c r="T20" s="45">
        <f>'Input Data'!Q49</f>
        <v>8.1473634448659807E-2</v>
      </c>
    </row>
    <row r="21" spans="2:21" x14ac:dyDescent="0.3">
      <c r="C21" s="3" t="s">
        <v>150</v>
      </c>
      <c r="D21" s="36"/>
      <c r="E21" s="29">
        <f>E$20*D9</f>
        <v>382.20809687994563</v>
      </c>
      <c r="F21" s="29">
        <f t="shared" ref="F21:T21" si="5">F$20*E9</f>
        <v>365.90999750801637</v>
      </c>
      <c r="G21" s="29">
        <f t="shared" si="5"/>
        <v>394.92787621076786</v>
      </c>
      <c r="H21" s="29">
        <f t="shared" si="5"/>
        <v>422.88421272954861</v>
      </c>
      <c r="I21" s="29">
        <f t="shared" si="5"/>
        <v>417.62252560557926</v>
      </c>
      <c r="J21" s="29">
        <f t="shared" si="5"/>
        <v>463.44386747787939</v>
      </c>
      <c r="K21" s="29">
        <f t="shared" si="5"/>
        <v>430.94238605787496</v>
      </c>
      <c r="L21" s="29">
        <f t="shared" si="5"/>
        <v>376.5359061446681</v>
      </c>
      <c r="M21" s="29">
        <f t="shared" si="5"/>
        <v>347.85256589811468</v>
      </c>
      <c r="N21" s="29">
        <f t="shared" si="5"/>
        <v>297.90544357711934</v>
      </c>
      <c r="O21" s="29">
        <f t="shared" si="5"/>
        <v>287.76061867145518</v>
      </c>
      <c r="P21" s="29">
        <f t="shared" si="5"/>
        <v>400.46312017794952</v>
      </c>
      <c r="Q21" s="29">
        <f t="shared" si="5"/>
        <v>423.13012258065578</v>
      </c>
      <c r="R21" s="30">
        <f t="shared" si="5"/>
        <v>410.7382475881044</v>
      </c>
      <c r="S21" s="30">
        <f t="shared" si="5"/>
        <v>400.49964138812555</v>
      </c>
      <c r="T21" s="30">
        <f t="shared" si="5"/>
        <v>395.42140920293087</v>
      </c>
    </row>
    <row r="22" spans="2:21" x14ac:dyDescent="0.3">
      <c r="C22" s="3" t="s">
        <v>151</v>
      </c>
      <c r="D22" s="36"/>
      <c r="E22" s="29">
        <f>E$20*D10</f>
        <v>382.20809687994563</v>
      </c>
      <c r="F22" s="29">
        <f t="shared" ref="F22:T22" si="6">F$20*E10</f>
        <v>365.90999750801637</v>
      </c>
      <c r="G22" s="29">
        <f t="shared" si="6"/>
        <v>394.92787621076786</v>
      </c>
      <c r="H22" s="29">
        <f t="shared" si="6"/>
        <v>422.88421272954861</v>
      </c>
      <c r="I22" s="29">
        <f t="shared" si="6"/>
        <v>417.62252560557926</v>
      </c>
      <c r="J22" s="29">
        <f t="shared" si="6"/>
        <v>463.44386747787939</v>
      </c>
      <c r="K22" s="29">
        <f t="shared" si="6"/>
        <v>430.94238605787496</v>
      </c>
      <c r="L22" s="29">
        <f t="shared" si="6"/>
        <v>376.5359061446681</v>
      </c>
      <c r="M22" s="29">
        <f t="shared" si="6"/>
        <v>347.85256589811468</v>
      </c>
      <c r="N22" s="29">
        <f t="shared" si="6"/>
        <v>297.90544357711934</v>
      </c>
      <c r="O22" s="29">
        <f t="shared" si="6"/>
        <v>287.76061867145518</v>
      </c>
      <c r="P22" s="29">
        <f t="shared" si="6"/>
        <v>400.46312017794952</v>
      </c>
      <c r="Q22" s="29">
        <f t="shared" si="6"/>
        <v>423.13012258065578</v>
      </c>
      <c r="R22" s="30">
        <f t="shared" si="6"/>
        <v>410.7382475881044</v>
      </c>
      <c r="S22" s="30">
        <f t="shared" si="6"/>
        <v>392.44784802218174</v>
      </c>
      <c r="T22" s="30">
        <f t="shared" si="6"/>
        <v>380.86434413373433</v>
      </c>
      <c r="U22" s="39"/>
    </row>
    <row r="23" spans="2:21" x14ac:dyDescent="0.3">
      <c r="C23" s="24" t="s">
        <v>29</v>
      </c>
      <c r="D23" s="25"/>
      <c r="E23" s="44">
        <f>'Input Data'!B74</f>
        <v>2.1417949486594909E-2</v>
      </c>
      <c r="F23" s="44">
        <f>'Input Data'!C74</f>
        <v>1.9678603800602303E-2</v>
      </c>
      <c r="G23" s="44">
        <f>'Input Data'!D74</f>
        <v>2.2015789487008334E-2</v>
      </c>
      <c r="H23" s="44">
        <f>'Input Data'!E74</f>
        <v>1.6507631126503844E-2</v>
      </c>
      <c r="I23" s="44">
        <f>'Input Data'!F74</f>
        <v>2.1721087024340328E-2</v>
      </c>
      <c r="J23" s="44">
        <f>'Input Data'!G74</f>
        <v>1.7756407940879567E-2</v>
      </c>
      <c r="K23" s="44">
        <f>'Input Data'!H74</f>
        <v>1.8643350710069975E-2</v>
      </c>
      <c r="L23" s="44">
        <f>'Input Data'!I74</f>
        <v>1.3129167557743446E-2</v>
      </c>
      <c r="M23" s="44">
        <f>'Input Data'!J74</f>
        <v>1.20602653579777E-2</v>
      </c>
      <c r="N23" s="44">
        <f>'Input Data'!K74</f>
        <v>1.1188308043694787E-2</v>
      </c>
      <c r="O23" s="44">
        <f>'Input Data'!L74</f>
        <v>9.7779709106097044E-3</v>
      </c>
      <c r="P23" s="44">
        <f>'Input Data'!M74</f>
        <v>9.4298404422968225E-3</v>
      </c>
      <c r="Q23" s="44">
        <f>'Input Data'!N74</f>
        <v>9.9708877116136754E-3</v>
      </c>
      <c r="R23" s="45">
        <f>'Input Data'!O74</f>
        <v>1.0608176525668235E-2</v>
      </c>
      <c r="S23" s="45">
        <f>'Input Data'!P74</f>
        <v>1.0498107295124948E-2</v>
      </c>
      <c r="T23" s="45">
        <f>'Input Data'!Q74</f>
        <v>1.0498107295124948E-2</v>
      </c>
    </row>
    <row r="24" spans="2:21" x14ac:dyDescent="0.3">
      <c r="C24" s="3" t="s">
        <v>152</v>
      </c>
      <c r="D24" s="36"/>
      <c r="E24" s="29">
        <f>E$23*D9</f>
        <v>112.34129084710359</v>
      </c>
      <c r="F24" s="29">
        <f t="shared" ref="F24:T24" si="7">F$23*E9</f>
        <v>103.92672903466945</v>
      </c>
      <c r="G24" s="29">
        <f t="shared" si="7"/>
        <v>115.5657289768954</v>
      </c>
      <c r="H24" s="29">
        <f t="shared" si="7"/>
        <v>84.919959291398399</v>
      </c>
      <c r="I24" s="29">
        <f t="shared" si="7"/>
        <v>107.66523335241432</v>
      </c>
      <c r="J24" s="29">
        <f t="shared" si="7"/>
        <v>86.317360454291801</v>
      </c>
      <c r="K24" s="29">
        <f t="shared" si="7"/>
        <v>87.774666252171286</v>
      </c>
      <c r="L24" s="29">
        <f t="shared" si="7"/>
        <v>60.007612626126495</v>
      </c>
      <c r="M24" s="29">
        <f t="shared" si="7"/>
        <v>55.043899753491246</v>
      </c>
      <c r="N24" s="29">
        <f t="shared" si="7"/>
        <v>51.376640931661825</v>
      </c>
      <c r="O24" s="29">
        <f t="shared" si="7"/>
        <v>46.01384012360991</v>
      </c>
      <c r="P24" s="29">
        <f t="shared" si="7"/>
        <v>44.969580431084339</v>
      </c>
      <c r="Q24" s="29">
        <f t="shared" si="7"/>
        <v>48.334361938205454</v>
      </c>
      <c r="R24" s="30">
        <f t="shared" si="7"/>
        <v>51.179211259168753</v>
      </c>
      <c r="S24" s="30">
        <f t="shared" si="7"/>
        <v>50.83689266719513</v>
      </c>
      <c r="T24" s="30">
        <f t="shared" si="7"/>
        <v>50.951162406013921</v>
      </c>
    </row>
    <row r="25" spans="2:21" x14ac:dyDescent="0.3">
      <c r="C25" s="3" t="s">
        <v>153</v>
      </c>
      <c r="D25" s="36"/>
      <c r="E25" s="29">
        <f>E$23*D10</f>
        <v>112.34129084710359</v>
      </c>
      <c r="F25" s="29">
        <f t="shared" ref="F25:T25" si="8">F$23*E10</f>
        <v>103.92672903466945</v>
      </c>
      <c r="G25" s="29">
        <f t="shared" si="8"/>
        <v>115.5657289768954</v>
      </c>
      <c r="H25" s="29">
        <f t="shared" si="8"/>
        <v>84.919959291398399</v>
      </c>
      <c r="I25" s="29">
        <f t="shared" si="8"/>
        <v>107.66523335241432</v>
      </c>
      <c r="J25" s="29">
        <f t="shared" si="8"/>
        <v>86.317360454291801</v>
      </c>
      <c r="K25" s="29">
        <f t="shared" si="8"/>
        <v>87.774666252171286</v>
      </c>
      <c r="L25" s="29">
        <f t="shared" si="8"/>
        <v>60.007612626126495</v>
      </c>
      <c r="M25" s="29">
        <f t="shared" si="8"/>
        <v>55.043899753491246</v>
      </c>
      <c r="N25" s="29">
        <f t="shared" si="8"/>
        <v>51.376640931661825</v>
      </c>
      <c r="O25" s="29">
        <f t="shared" si="8"/>
        <v>46.01384012360991</v>
      </c>
      <c r="P25" s="29">
        <f t="shared" si="8"/>
        <v>44.969580431084339</v>
      </c>
      <c r="Q25" s="29">
        <f t="shared" si="8"/>
        <v>48.334361938205454</v>
      </c>
      <c r="R25" s="30">
        <f t="shared" si="8"/>
        <v>51.179211259168753</v>
      </c>
      <c r="S25" s="30">
        <f t="shared" si="8"/>
        <v>49.814848917782037</v>
      </c>
      <c r="T25" s="30">
        <f t="shared" si="8"/>
        <v>49.075443567242331</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Data'!B307</f>
        <v>543.25727048295334</v>
      </c>
      <c r="F30" s="29">
        <f>'Input Data'!C307</f>
        <v>536.97850684348668</v>
      </c>
      <c r="G30" s="29">
        <f>'Input Data'!D307</f>
        <v>521.87754868244394</v>
      </c>
      <c r="H30" s="29">
        <f>'Input Data'!E307</f>
        <v>466.1386599002301</v>
      </c>
      <c r="I30" s="29">
        <f>'Input Data'!F307</f>
        <v>448.56209628499323</v>
      </c>
      <c r="J30" s="29">
        <f>'Input Data'!G307</f>
        <v>496.37081572479923</v>
      </c>
      <c r="K30" s="29">
        <f>'Input Data'!H307</f>
        <v>452.24510693147135</v>
      </c>
      <c r="L30" s="29">
        <f>'Input Data'!I307</f>
        <v>422.16228797332809</v>
      </c>
      <c r="M30" s="29">
        <f>'Input Data'!J307</f>
        <v>505.38965259656266</v>
      </c>
      <c r="N30" s="29">
        <f>'Input Data'!K307</f>
        <v>401.54842640072542</v>
      </c>
      <c r="O30" s="29">
        <f>'Input Data'!L307</f>
        <v>484.57493367217819</v>
      </c>
      <c r="P30" s="29">
        <f>'Input Data'!M307</f>
        <v>546.4454980020729</v>
      </c>
      <c r="Q30" s="29">
        <f>'Input Data'!N307</f>
        <v>477.33862811179506</v>
      </c>
      <c r="R30" s="30">
        <f>R9*($D$6+1)-Q9+R17</f>
        <v>504.55531564443555</v>
      </c>
      <c r="S30" s="30">
        <f>S9*($D$6+1)-R9+S17</f>
        <v>486.93889684428149</v>
      </c>
      <c r="T30" s="30">
        <f>T9*($D$6+1)-S9+T17</f>
        <v>473.95289429891363</v>
      </c>
    </row>
    <row r="31" spans="2:21" x14ac:dyDescent="0.3">
      <c r="C31" s="3" t="s">
        <v>111</v>
      </c>
      <c r="D31" s="51"/>
      <c r="E31" s="29">
        <f>E30</f>
        <v>543.25727048295334</v>
      </c>
      <c r="F31" s="29">
        <f t="shared" ref="F31:Q31" si="10">F30</f>
        <v>536.97850684348668</v>
      </c>
      <c r="G31" s="29">
        <f t="shared" si="10"/>
        <v>521.87754868244394</v>
      </c>
      <c r="H31" s="29">
        <f t="shared" si="10"/>
        <v>466.1386599002301</v>
      </c>
      <c r="I31" s="29">
        <f t="shared" si="10"/>
        <v>448.56209628499323</v>
      </c>
      <c r="J31" s="29">
        <f t="shared" si="10"/>
        <v>496.37081572479923</v>
      </c>
      <c r="K31" s="29">
        <f t="shared" si="10"/>
        <v>452.24510693147135</v>
      </c>
      <c r="L31" s="29">
        <f t="shared" si="10"/>
        <v>422.16228797332809</v>
      </c>
      <c r="M31" s="29">
        <f t="shared" si="10"/>
        <v>505.38965259656266</v>
      </c>
      <c r="N31" s="29">
        <f t="shared" si="10"/>
        <v>401.54842640072542</v>
      </c>
      <c r="O31" s="29">
        <f t="shared" si="10"/>
        <v>484.57493367217819</v>
      </c>
      <c r="P31" s="29">
        <f t="shared" si="10"/>
        <v>546.4454980020729</v>
      </c>
      <c r="Q31" s="29">
        <f t="shared" si="10"/>
        <v>477.33862811179506</v>
      </c>
      <c r="R31" s="30">
        <f t="shared" ref="R31" si="11">R9*($D$6+1)-Q10+R18</f>
        <v>504.55531564443555</v>
      </c>
      <c r="S31" s="30">
        <f>S9*($D$6+1)-R10+S18</f>
        <v>575.22010866119251</v>
      </c>
      <c r="T31" s="30">
        <f>T9*($D$6+1)-S10+T18</f>
        <v>636.19220680232661</v>
      </c>
      <c r="U31" s="33"/>
    </row>
    <row r="33" spans="2:21" x14ac:dyDescent="0.3">
      <c r="B33" s="22" t="s">
        <v>154</v>
      </c>
    </row>
    <row r="35" spans="2:21" x14ac:dyDescent="0.3">
      <c r="C35" s="36"/>
      <c r="D35" s="28" t="str">
        <f>D29</f>
        <v>2010/11</v>
      </c>
      <c r="E35" s="28" t="str">
        <f t="shared" ref="E35:T35" si="12">E29</f>
        <v>2011/12</v>
      </c>
      <c r="F35" s="28" t="str">
        <f t="shared" si="12"/>
        <v>2012/13</v>
      </c>
      <c r="G35" s="28" t="str">
        <f t="shared" si="12"/>
        <v>2013/14</v>
      </c>
      <c r="H35" s="28" t="str">
        <f t="shared" si="12"/>
        <v>2014/15</v>
      </c>
      <c r="I35" s="28" t="str">
        <f t="shared" si="12"/>
        <v>2015/16</v>
      </c>
      <c r="J35" s="28" t="str">
        <f t="shared" si="12"/>
        <v>2016/17</v>
      </c>
      <c r="K35" s="28" t="str">
        <f t="shared" si="12"/>
        <v>2017/18</v>
      </c>
      <c r="L35" s="28" t="str">
        <f t="shared" si="12"/>
        <v>2018/19</v>
      </c>
      <c r="M35" s="28" t="str">
        <f t="shared" si="12"/>
        <v>2019/20</v>
      </c>
      <c r="N35" s="28" t="str">
        <f t="shared" si="12"/>
        <v>2020/21</v>
      </c>
      <c r="O35" s="28" t="str">
        <f t="shared" si="12"/>
        <v>2021/22</v>
      </c>
      <c r="P35" s="28" t="str">
        <f t="shared" si="12"/>
        <v>2022/23</v>
      </c>
      <c r="Q35" s="28" t="str">
        <f t="shared" si="12"/>
        <v>2023/24</v>
      </c>
      <c r="R35" s="28" t="str">
        <f t="shared" si="12"/>
        <v>2024/25</v>
      </c>
      <c r="S35" s="28" t="str">
        <f t="shared" si="12"/>
        <v>2025/26</v>
      </c>
      <c r="T35" s="28" t="str">
        <f t="shared" si="12"/>
        <v>2026/27</v>
      </c>
    </row>
    <row r="36" spans="2:21" x14ac:dyDescent="0.3">
      <c r="C36" s="3" t="s">
        <v>107</v>
      </c>
      <c r="D36" s="37"/>
      <c r="E36" s="29">
        <f t="shared" ref="E36:T36" si="13">E30</f>
        <v>543.25727048295334</v>
      </c>
      <c r="F36" s="29">
        <f t="shared" si="13"/>
        <v>536.97850684348668</v>
      </c>
      <c r="G36" s="29">
        <f t="shared" si="13"/>
        <v>521.87754868244394</v>
      </c>
      <c r="H36" s="29">
        <f t="shared" si="13"/>
        <v>466.1386599002301</v>
      </c>
      <c r="I36" s="29">
        <f t="shared" si="13"/>
        <v>448.56209628499323</v>
      </c>
      <c r="J36" s="29">
        <f t="shared" si="13"/>
        <v>496.37081572479923</v>
      </c>
      <c r="K36" s="29">
        <f t="shared" si="13"/>
        <v>452.24510693147135</v>
      </c>
      <c r="L36" s="29">
        <f t="shared" si="13"/>
        <v>422.16228797332809</v>
      </c>
      <c r="M36" s="29">
        <f t="shared" si="13"/>
        <v>505.38965259656266</v>
      </c>
      <c r="N36" s="29">
        <f t="shared" si="13"/>
        <v>401.54842640072542</v>
      </c>
      <c r="O36" s="29">
        <f t="shared" si="13"/>
        <v>484.57493367217819</v>
      </c>
      <c r="P36" s="29">
        <f t="shared" si="13"/>
        <v>546.4454980020729</v>
      </c>
      <c r="Q36" s="29">
        <f t="shared" si="13"/>
        <v>477.33862811179506</v>
      </c>
      <c r="R36" s="30">
        <f t="shared" si="13"/>
        <v>504.55531564443555</v>
      </c>
      <c r="S36" s="30">
        <f t="shared" si="13"/>
        <v>486.93889684428149</v>
      </c>
      <c r="T36" s="30">
        <f t="shared" si="13"/>
        <v>473.95289429891363</v>
      </c>
      <c r="U36" s="33"/>
    </row>
    <row r="37" spans="2:21" x14ac:dyDescent="0.3">
      <c r="C37" s="3" t="s">
        <v>111</v>
      </c>
      <c r="D37" s="37"/>
      <c r="E37" s="29">
        <f>E31</f>
        <v>543.25727048295334</v>
      </c>
      <c r="F37" s="29">
        <f t="shared" ref="F37:T37" si="14">F31</f>
        <v>536.97850684348668</v>
      </c>
      <c r="G37" s="29">
        <f t="shared" si="14"/>
        <v>521.87754868244394</v>
      </c>
      <c r="H37" s="29">
        <f t="shared" si="14"/>
        <v>466.1386599002301</v>
      </c>
      <c r="I37" s="29">
        <f t="shared" si="14"/>
        <v>448.56209628499323</v>
      </c>
      <c r="J37" s="29">
        <f t="shared" si="14"/>
        <v>496.37081572479923</v>
      </c>
      <c r="K37" s="29">
        <f t="shared" si="14"/>
        <v>452.24510693147135</v>
      </c>
      <c r="L37" s="29">
        <f t="shared" si="14"/>
        <v>422.16228797332809</v>
      </c>
      <c r="M37" s="29">
        <f t="shared" si="14"/>
        <v>505.38965259656266</v>
      </c>
      <c r="N37" s="29">
        <f t="shared" si="14"/>
        <v>401.54842640072542</v>
      </c>
      <c r="O37" s="29">
        <f t="shared" si="14"/>
        <v>484.57493367217819</v>
      </c>
      <c r="P37" s="29">
        <f t="shared" si="14"/>
        <v>546.4454980020729</v>
      </c>
      <c r="Q37" s="29">
        <f t="shared" si="14"/>
        <v>477.33862811179506</v>
      </c>
      <c r="R37" s="30">
        <f t="shared" si="14"/>
        <v>504.55531564443555</v>
      </c>
      <c r="S37" s="30">
        <f t="shared" si="14"/>
        <v>575.22010866119251</v>
      </c>
      <c r="T37" s="30">
        <f t="shared" si="14"/>
        <v>636.19220680232661</v>
      </c>
      <c r="U37" s="33"/>
    </row>
    <row r="38" spans="2:21" x14ac:dyDescent="0.3">
      <c r="C38" s="3" t="s">
        <v>25</v>
      </c>
      <c r="D38" s="36"/>
      <c r="E38" s="29">
        <f>'Input Data'!B105</f>
        <v>168.8157781252269</v>
      </c>
      <c r="F38" s="29">
        <f>'Input Data'!C105</f>
        <v>161.47596404402555</v>
      </c>
      <c r="G38" s="29">
        <f>'Input Data'!D105</f>
        <v>183.50957535905403</v>
      </c>
      <c r="H38" s="29">
        <f>'Input Data'!E105</f>
        <v>178.40704346216208</v>
      </c>
      <c r="I38" s="29">
        <f>'Input Data'!F105</f>
        <v>148.04764049474562</v>
      </c>
      <c r="J38" s="29">
        <f>'Input Data'!G105</f>
        <v>130.38673538641106</v>
      </c>
      <c r="K38" s="29">
        <f>'Input Data'!H105</f>
        <v>142.77600728150884</v>
      </c>
      <c r="L38" s="29">
        <f>'Input Data'!I105</f>
        <v>141.76419535692219</v>
      </c>
      <c r="M38" s="29">
        <f>'Input Data'!J105</f>
        <v>173.63657604297163</v>
      </c>
      <c r="N38" s="29">
        <f>'Input Data'!K105</f>
        <v>144.6730770289054</v>
      </c>
      <c r="O38" s="29">
        <f>'Input Data'!L105</f>
        <v>149.82112890562166</v>
      </c>
      <c r="P38" s="29">
        <f>'Input Data'!M105</f>
        <v>141.06595561840251</v>
      </c>
      <c r="Q38" s="29">
        <f>'Input Data'!N105</f>
        <v>190.8668863513783</v>
      </c>
      <c r="R38" s="30">
        <f>'Input Data'!O105</f>
        <v>151.87382024651518</v>
      </c>
      <c r="S38" s="30">
        <f>'Input Data'!P105</f>
        <v>151.87382024651518</v>
      </c>
      <c r="T38" s="30">
        <f>'Input Data'!Q105</f>
        <v>151.87382024651518</v>
      </c>
      <c r="U38" s="33"/>
    </row>
    <row r="39" spans="2:21" x14ac:dyDescent="0.3">
      <c r="C39" s="3" t="s">
        <v>30</v>
      </c>
      <c r="D39" s="36"/>
      <c r="E39" s="29">
        <f>'Input Data'!B131</f>
        <v>107.46139734160251</v>
      </c>
      <c r="F39" s="29">
        <f>'Input Data'!C131</f>
        <v>113.33974467359303</v>
      </c>
      <c r="G39" s="29">
        <f>'Input Data'!D131</f>
        <v>108.10416906988974</v>
      </c>
      <c r="H39" s="29">
        <f>'Input Data'!E131</f>
        <v>101.8725793347777</v>
      </c>
      <c r="I39" s="29">
        <f>'Input Data'!F131</f>
        <v>94.921680447453696</v>
      </c>
      <c r="J39" s="29">
        <f>'Input Data'!G131</f>
        <v>98.797807448645514</v>
      </c>
      <c r="K39" s="29">
        <f>'Input Data'!H131</f>
        <v>97.732144220036815</v>
      </c>
      <c r="L39" s="29">
        <f>'Input Data'!I131</f>
        <v>103.05960156916976</v>
      </c>
      <c r="M39" s="29">
        <f>'Input Data'!J131</f>
        <v>93.822066414650521</v>
      </c>
      <c r="N39" s="29">
        <f>'Input Data'!K131</f>
        <v>66.297179915849696</v>
      </c>
      <c r="O39" s="29">
        <f>'Input Data'!L131</f>
        <v>73.214991440941461</v>
      </c>
      <c r="P39" s="29">
        <f>'Input Data'!M131</f>
        <v>111.86807217859078</v>
      </c>
      <c r="Q39" s="29">
        <f>'Input Data'!N131</f>
        <v>90.396553765480732</v>
      </c>
      <c r="R39" s="30">
        <f>'Input Data'!O131</f>
        <v>83.825023421970144</v>
      </c>
      <c r="S39" s="30">
        <f>'Input Data'!P131</f>
        <v>79.961778049242653</v>
      </c>
      <c r="T39" s="30">
        <f>'Input Data'!Q131</f>
        <v>85.550605639644061</v>
      </c>
      <c r="U39" s="33"/>
    </row>
    <row r="40" spans="2:21" x14ac:dyDescent="0.3">
      <c r="C40" s="3" t="s">
        <v>108</v>
      </c>
      <c r="D40" s="36"/>
      <c r="E40" s="29">
        <f>E36-E$38-E$39</f>
        <v>266.98009501612398</v>
      </c>
      <c r="F40" s="29">
        <f t="shared" ref="F40:T40" si="15">F36-F$38-F$39</f>
        <v>262.16279812586811</v>
      </c>
      <c r="G40" s="29">
        <f t="shared" si="15"/>
        <v>230.26380425350021</v>
      </c>
      <c r="H40" s="29">
        <f t="shared" si="15"/>
        <v>185.85903710329035</v>
      </c>
      <c r="I40" s="29">
        <f t="shared" si="15"/>
        <v>205.59277534279391</v>
      </c>
      <c r="J40" s="29">
        <f t="shared" si="15"/>
        <v>267.18627288974261</v>
      </c>
      <c r="K40" s="29">
        <f t="shared" si="15"/>
        <v>211.7369554299257</v>
      </c>
      <c r="L40" s="29">
        <f t="shared" si="15"/>
        <v>177.33849104723615</v>
      </c>
      <c r="M40" s="29">
        <f t="shared" si="15"/>
        <v>237.93101013894051</v>
      </c>
      <c r="N40" s="29">
        <f t="shared" si="15"/>
        <v>190.57816945597028</v>
      </c>
      <c r="O40" s="29">
        <f t="shared" si="15"/>
        <v>261.53881332561508</v>
      </c>
      <c r="P40" s="29">
        <f t="shared" si="15"/>
        <v>293.5114702050796</v>
      </c>
      <c r="Q40" s="29">
        <f t="shared" si="15"/>
        <v>196.07518799493602</v>
      </c>
      <c r="R40" s="30">
        <f t="shared" si="15"/>
        <v>268.85647197595017</v>
      </c>
      <c r="S40" s="30">
        <f t="shared" si="15"/>
        <v>255.10329854852364</v>
      </c>
      <c r="T40" s="30">
        <f t="shared" si="15"/>
        <v>236.52846841275442</v>
      </c>
      <c r="U40" s="33"/>
    </row>
    <row r="41" spans="2:21" x14ac:dyDescent="0.3">
      <c r="C41" s="3" t="s">
        <v>112</v>
      </c>
      <c r="D41" s="36"/>
      <c r="E41" s="29">
        <f>E37-E$38-E$39</f>
        <v>266.98009501612398</v>
      </c>
      <c r="F41" s="29">
        <f t="shared" ref="F41:T41" si="16">F37-F$38-F$39</f>
        <v>262.16279812586811</v>
      </c>
      <c r="G41" s="29">
        <f t="shared" si="16"/>
        <v>230.26380425350021</v>
      </c>
      <c r="H41" s="29">
        <f t="shared" si="16"/>
        <v>185.85903710329035</v>
      </c>
      <c r="I41" s="29">
        <f t="shared" si="16"/>
        <v>205.59277534279391</v>
      </c>
      <c r="J41" s="29">
        <f t="shared" si="16"/>
        <v>267.18627288974261</v>
      </c>
      <c r="K41" s="29">
        <f t="shared" si="16"/>
        <v>211.7369554299257</v>
      </c>
      <c r="L41" s="29">
        <f t="shared" si="16"/>
        <v>177.33849104723615</v>
      </c>
      <c r="M41" s="29">
        <f t="shared" si="16"/>
        <v>237.93101013894051</v>
      </c>
      <c r="N41" s="29">
        <f t="shared" si="16"/>
        <v>190.57816945597028</v>
      </c>
      <c r="O41" s="29">
        <f t="shared" si="16"/>
        <v>261.53881332561508</v>
      </c>
      <c r="P41" s="29">
        <f t="shared" si="16"/>
        <v>293.5114702050796</v>
      </c>
      <c r="Q41" s="29">
        <f t="shared" si="16"/>
        <v>196.07518799493602</v>
      </c>
      <c r="R41" s="30">
        <f t="shared" si="16"/>
        <v>268.85647197595017</v>
      </c>
      <c r="S41" s="30">
        <f t="shared" si="16"/>
        <v>343.38451036543472</v>
      </c>
      <c r="T41" s="30">
        <f t="shared" si="16"/>
        <v>398.7677809161674</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Data'!B228</f>
        <v>4.9970751725156139</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7">R40</f>
        <v>268.85647197595017</v>
      </c>
      <c r="E48" s="29">
        <f t="shared" si="17"/>
        <v>255.10329854852364</v>
      </c>
      <c r="F48" s="29">
        <f t="shared" si="17"/>
        <v>236.52846841275442</v>
      </c>
      <c r="G48" s="52"/>
      <c r="H48" s="52"/>
      <c r="I48" s="52"/>
      <c r="J48" s="52"/>
      <c r="K48" s="52"/>
      <c r="L48" s="52"/>
      <c r="M48" s="52"/>
      <c r="N48" s="52"/>
      <c r="O48" s="52"/>
      <c r="P48" s="52"/>
      <c r="Q48" s="40"/>
      <c r="R48" s="40"/>
      <c r="S48" s="40"/>
      <c r="T48" s="33"/>
    </row>
    <row r="49" spans="2:20" x14ac:dyDescent="0.3">
      <c r="C49" s="3" t="s">
        <v>112</v>
      </c>
      <c r="D49" s="30">
        <f t="shared" si="17"/>
        <v>268.85647197595017</v>
      </c>
      <c r="E49" s="29">
        <f t="shared" si="17"/>
        <v>343.38451036543472</v>
      </c>
      <c r="F49" s="29">
        <f t="shared" si="17"/>
        <v>398.7677809161674</v>
      </c>
      <c r="G49" s="52"/>
      <c r="H49" s="52"/>
      <c r="I49" s="52"/>
      <c r="J49" s="52"/>
      <c r="K49" s="52"/>
      <c r="L49" s="52"/>
      <c r="M49" s="52"/>
      <c r="N49" s="52"/>
      <c r="O49" s="52"/>
      <c r="P49" s="52"/>
      <c r="Q49" s="40"/>
      <c r="R49" s="40"/>
      <c r="S49" s="40"/>
      <c r="T49" s="33"/>
    </row>
    <row r="50" spans="2:20" x14ac:dyDescent="0.3">
      <c r="C50" s="3" t="s">
        <v>160</v>
      </c>
      <c r="D50" s="30">
        <f>'Input Data'!B156</f>
        <v>20.745080727937903</v>
      </c>
      <c r="E50" s="29">
        <f>'Input Data'!C156</f>
        <v>20.745080727937903</v>
      </c>
      <c r="F50" s="29">
        <f>'Input Data'!D156</f>
        <v>20.745080727937903</v>
      </c>
      <c r="G50" s="52"/>
      <c r="H50" s="52"/>
      <c r="I50" s="52"/>
      <c r="J50" s="52"/>
      <c r="K50" s="52"/>
      <c r="L50" s="52"/>
      <c r="M50" s="52"/>
      <c r="N50" s="52"/>
      <c r="O50" s="52"/>
      <c r="P50" s="52"/>
      <c r="Q50" s="40"/>
      <c r="R50" s="40"/>
      <c r="S50" s="40"/>
      <c r="T50" s="33"/>
    </row>
    <row r="51" spans="2:20" x14ac:dyDescent="0.3">
      <c r="C51" s="3" t="s">
        <v>126</v>
      </c>
      <c r="D51" s="30">
        <f>D48-D$50-$D$45</f>
        <v>243.11431607549665</v>
      </c>
      <c r="E51" s="29">
        <f t="shared" ref="E51:F52" si="18">E48-E$50-$D$45</f>
        <v>229.36114264807011</v>
      </c>
      <c r="F51" s="29">
        <f t="shared" si="18"/>
        <v>210.7863125123009</v>
      </c>
      <c r="G51" s="52"/>
      <c r="H51" s="52"/>
      <c r="I51" s="52"/>
      <c r="J51" s="52"/>
      <c r="K51" s="52"/>
      <c r="L51" s="52"/>
      <c r="M51" s="52"/>
      <c r="N51" s="52"/>
      <c r="O51" s="52"/>
      <c r="P51" s="52"/>
      <c r="Q51" s="40"/>
      <c r="R51" s="40"/>
      <c r="S51" s="40"/>
      <c r="T51" s="33"/>
    </row>
    <row r="52" spans="2:20" x14ac:dyDescent="0.3">
      <c r="C52" s="3" t="s">
        <v>127</v>
      </c>
      <c r="D52" s="30">
        <f>D49-D$50-$D$45</f>
        <v>243.11431607549665</v>
      </c>
      <c r="E52" s="29">
        <f t="shared" si="18"/>
        <v>317.64235446498122</v>
      </c>
      <c r="F52" s="29">
        <f>F49-F$50-$D$45</f>
        <v>373.02562501571384</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Data'!B181</f>
        <v>0.93934939431060305</v>
      </c>
      <c r="E57" s="52"/>
      <c r="F57" s="52"/>
      <c r="G57" s="52"/>
      <c r="H57" s="52"/>
      <c r="I57" s="52"/>
      <c r="J57" s="52"/>
      <c r="K57" s="52"/>
      <c r="L57" s="52"/>
      <c r="M57" s="52"/>
      <c r="N57" s="52"/>
      <c r="O57" s="52"/>
      <c r="P57" s="52"/>
      <c r="Q57" s="40"/>
      <c r="R57" s="40"/>
      <c r="S57" s="40"/>
      <c r="T57" s="33"/>
    </row>
    <row r="58" spans="2:20" x14ac:dyDescent="0.3">
      <c r="C58" s="3" t="s">
        <v>129</v>
      </c>
      <c r="D58" s="43">
        <f>'Input Data'!B205</f>
        <v>0.64687146776364202</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351.15706990547494</v>
      </c>
      <c r="E62" s="52"/>
      <c r="F62" s="52"/>
      <c r="G62" s="52"/>
      <c r="H62" s="52"/>
      <c r="I62" s="52"/>
      <c r="J62" s="52"/>
      <c r="K62" s="52"/>
      <c r="L62" s="52"/>
      <c r="M62" s="52"/>
      <c r="N62" s="52"/>
      <c r="O62" s="52"/>
      <c r="P62" s="52"/>
      <c r="Q62" s="40"/>
      <c r="R62" s="40"/>
      <c r="S62" s="40"/>
      <c r="T62" s="33"/>
    </row>
    <row r="63" spans="2:20" x14ac:dyDescent="0.3">
      <c r="C63" s="3" t="s">
        <v>131</v>
      </c>
      <c r="D63" s="30">
        <f>F52/D$56/D$57/D$58</f>
        <v>621.43781500296541</v>
      </c>
      <c r="E63" s="52"/>
      <c r="F63" s="52"/>
      <c r="G63" s="52"/>
      <c r="H63" s="52"/>
      <c r="I63" s="52"/>
      <c r="J63" s="52"/>
      <c r="K63" s="52"/>
      <c r="L63" s="52"/>
      <c r="M63" s="52"/>
      <c r="N63" s="52"/>
      <c r="O63" s="52"/>
      <c r="P63" s="52"/>
      <c r="Q63" s="40"/>
      <c r="R63" s="40"/>
      <c r="S63" s="40"/>
      <c r="T63" s="33"/>
    </row>
    <row r="64" spans="2:20" ht="14.5" x14ac:dyDescent="0.35">
      <c r="C64" s="3" t="s">
        <v>31</v>
      </c>
      <c r="D64" s="30">
        <f>D63-D62</f>
        <v>270.28074509749047</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621.43781500296541</v>
      </c>
    </row>
    <row r="72" spans="2:20" ht="14.5" x14ac:dyDescent="0.35">
      <c r="B72" s="75" t="s">
        <v>195</v>
      </c>
    </row>
  </sheetData>
  <phoneticPr fontId="15" type="noConversion"/>
  <hyperlinks>
    <hyperlink ref="B72" location="Contents!A1" display="Link to Contents page" xr:uid="{FA3B82ED-39D3-4327-8AAF-44C73E2434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C5B9-2177-4E6E-8046-1F77A8F803C9}">
  <dimension ref="A1:B57"/>
  <sheetViews>
    <sheetView showGridLines="0" zoomScale="80" zoomScaleNormal="100" workbookViewId="0"/>
  </sheetViews>
  <sheetFormatPr defaultColWidth="9.1796875" defaultRowHeight="15.5" x14ac:dyDescent="0.35"/>
  <cols>
    <col min="1" max="1" width="30.453125" style="4" customWidth="1"/>
    <col min="2" max="2" width="255.54296875" style="4" customWidth="1"/>
    <col min="3" max="16384" width="9.1796875" style="4"/>
  </cols>
  <sheetData>
    <row r="1" spans="1:1" ht="25.15" customHeight="1" x14ac:dyDescent="0.5">
      <c r="A1" s="10" t="s">
        <v>199</v>
      </c>
    </row>
    <row r="3" spans="1:1" x14ac:dyDescent="0.35">
      <c r="A3" s="5" t="s">
        <v>57</v>
      </c>
    </row>
    <row r="4" spans="1:1" x14ac:dyDescent="0.35">
      <c r="A4" s="6"/>
    </row>
    <row r="5" spans="1:1" ht="13.5" customHeight="1" x14ac:dyDescent="0.35">
      <c r="A5" s="4" t="s">
        <v>200</v>
      </c>
    </row>
    <row r="6" spans="1:1" x14ac:dyDescent="0.35">
      <c r="A6" s="4" t="s">
        <v>91</v>
      </c>
    </row>
    <row r="7" spans="1:1" x14ac:dyDescent="0.35">
      <c r="A7" s="4" t="s">
        <v>92</v>
      </c>
    </row>
    <row r="9" spans="1:1" x14ac:dyDescent="0.35">
      <c r="A9" s="5" t="s">
        <v>64</v>
      </c>
    </row>
    <row r="10" spans="1:1" x14ac:dyDescent="0.35">
      <c r="A10" s="5"/>
    </row>
    <row r="11" spans="1:1" x14ac:dyDescent="0.35">
      <c r="A11" s="4" t="s">
        <v>104</v>
      </c>
    </row>
    <row r="12" spans="1:1" x14ac:dyDescent="0.35">
      <c r="A12" s="4" t="s">
        <v>143</v>
      </c>
    </row>
    <row r="13" spans="1:1" x14ac:dyDescent="0.35">
      <c r="A13" s="4" t="s">
        <v>144</v>
      </c>
    </row>
    <row r="14" spans="1:1" x14ac:dyDescent="0.35">
      <c r="A14" s="4" t="s">
        <v>148</v>
      </c>
    </row>
    <row r="15" spans="1:1" x14ac:dyDescent="0.35">
      <c r="A15" s="4" t="s">
        <v>196</v>
      </c>
    </row>
    <row r="17" spans="1:2" x14ac:dyDescent="0.35">
      <c r="A17" s="5" t="s">
        <v>74</v>
      </c>
    </row>
    <row r="18" spans="1:2" x14ac:dyDescent="0.35">
      <c r="A18" s="5"/>
    </row>
    <row r="19" spans="1:2" x14ac:dyDescent="0.35">
      <c r="A19" s="4" t="s">
        <v>201</v>
      </c>
    </row>
    <row r="20" spans="1:2" x14ac:dyDescent="0.35">
      <c r="A20" s="4" t="s">
        <v>212</v>
      </c>
    </row>
    <row r="22" spans="1:2" x14ac:dyDescent="0.35">
      <c r="A22" s="5" t="s">
        <v>49</v>
      </c>
    </row>
    <row r="23" spans="1:2" x14ac:dyDescent="0.35">
      <c r="B23" s="7"/>
    </row>
    <row r="24" spans="1:2" x14ac:dyDescent="0.35">
      <c r="A24" s="8" t="s">
        <v>109</v>
      </c>
      <c r="B24" s="8" t="s">
        <v>135</v>
      </c>
    </row>
    <row r="25" spans="1:2" x14ac:dyDescent="0.35">
      <c r="A25" s="8" t="s">
        <v>62</v>
      </c>
      <c r="B25" s="8" t="s">
        <v>63</v>
      </c>
    </row>
    <row r="26" spans="1:2" x14ac:dyDescent="0.35">
      <c r="A26" s="8" t="s">
        <v>93</v>
      </c>
      <c r="B26" s="9" t="s">
        <v>122</v>
      </c>
    </row>
    <row r="27" spans="1:2" ht="31" x14ac:dyDescent="0.35">
      <c r="A27" s="46" t="s">
        <v>136</v>
      </c>
      <c r="B27" s="11" t="s">
        <v>94</v>
      </c>
    </row>
    <row r="28" spans="1:2" s="21" customFormat="1" ht="31" x14ac:dyDescent="0.35">
      <c r="A28" s="46" t="s">
        <v>59</v>
      </c>
      <c r="B28" s="61" t="s">
        <v>197</v>
      </c>
    </row>
    <row r="29" spans="1:2" x14ac:dyDescent="0.35">
      <c r="A29" s="8" t="s">
        <v>50</v>
      </c>
      <c r="B29" s="8" t="s">
        <v>65</v>
      </c>
    </row>
    <row r="30" spans="1:2" x14ac:dyDescent="0.35">
      <c r="A30" s="8" t="s">
        <v>123</v>
      </c>
      <c r="B30" s="8" t="s">
        <v>95</v>
      </c>
    </row>
    <row r="31" spans="1:2" x14ac:dyDescent="0.35">
      <c r="A31" s="8" t="s">
        <v>60</v>
      </c>
      <c r="B31" s="8" t="s">
        <v>66</v>
      </c>
    </row>
    <row r="32" spans="1:2" x14ac:dyDescent="0.35">
      <c r="A32" s="8" t="s">
        <v>61</v>
      </c>
      <c r="B32" s="8" t="s">
        <v>198</v>
      </c>
    </row>
    <row r="34" spans="1:2" x14ac:dyDescent="0.35">
      <c r="A34" s="5" t="s">
        <v>58</v>
      </c>
    </row>
    <row r="35" spans="1:2" x14ac:dyDescent="0.35">
      <c r="A35" s="6"/>
    </row>
    <row r="36" spans="1:2" x14ac:dyDescent="0.35">
      <c r="A36" s="4" t="s">
        <v>114</v>
      </c>
    </row>
    <row r="38" spans="1:2" x14ac:dyDescent="0.35">
      <c r="A38" s="8" t="s">
        <v>2</v>
      </c>
      <c r="B38" s="8" t="s">
        <v>32</v>
      </c>
    </row>
    <row r="39" spans="1:2" x14ac:dyDescent="0.35">
      <c r="A39" s="8" t="s">
        <v>3</v>
      </c>
      <c r="B39" s="8" t="s">
        <v>33</v>
      </c>
    </row>
    <row r="40" spans="1:2" x14ac:dyDescent="0.35">
      <c r="A40" s="8" t="s">
        <v>4</v>
      </c>
      <c r="B40" s="8" t="s">
        <v>34</v>
      </c>
    </row>
    <row r="41" spans="1:2" x14ac:dyDescent="0.35">
      <c r="A41" s="8" t="s">
        <v>5</v>
      </c>
      <c r="B41" s="8" t="s">
        <v>35</v>
      </c>
    </row>
    <row r="42" spans="1:2" x14ac:dyDescent="0.35">
      <c r="A42" s="8" t="s">
        <v>6</v>
      </c>
      <c r="B42" s="8" t="s">
        <v>36</v>
      </c>
    </row>
    <row r="43" spans="1:2" x14ac:dyDescent="0.35">
      <c r="A43" s="8" t="s">
        <v>7</v>
      </c>
      <c r="B43" s="8" t="s">
        <v>37</v>
      </c>
    </row>
    <row r="44" spans="1:2" x14ac:dyDescent="0.35">
      <c r="A44" s="8" t="s">
        <v>8</v>
      </c>
      <c r="B44" s="8" t="s">
        <v>38</v>
      </c>
    </row>
    <row r="45" spans="1:2" x14ac:dyDescent="0.35">
      <c r="A45" s="8" t="s">
        <v>9</v>
      </c>
      <c r="B45" s="8" t="s">
        <v>39</v>
      </c>
    </row>
    <row r="46" spans="1:2" x14ac:dyDescent="0.35">
      <c r="A46" s="8" t="s">
        <v>10</v>
      </c>
      <c r="B46" s="8" t="s">
        <v>40</v>
      </c>
    </row>
    <row r="47" spans="1:2" x14ac:dyDescent="0.35">
      <c r="A47" s="8" t="s">
        <v>11</v>
      </c>
      <c r="B47" s="8" t="s">
        <v>41</v>
      </c>
    </row>
    <row r="48" spans="1:2" x14ac:dyDescent="0.35">
      <c r="A48" s="8" t="s">
        <v>12</v>
      </c>
      <c r="B48" s="8" t="s">
        <v>42</v>
      </c>
    </row>
    <row r="49" spans="1:2" x14ac:dyDescent="0.35">
      <c r="A49" s="8" t="s">
        <v>13</v>
      </c>
      <c r="B49" s="8" t="s">
        <v>43</v>
      </c>
    </row>
    <row r="50" spans="1:2" x14ac:dyDescent="0.35">
      <c r="A50" s="8" t="s">
        <v>14</v>
      </c>
      <c r="B50" s="8" t="s">
        <v>137</v>
      </c>
    </row>
    <row r="51" spans="1:2" x14ac:dyDescent="0.35">
      <c r="A51" s="8" t="s">
        <v>15</v>
      </c>
      <c r="B51" s="8" t="s">
        <v>44</v>
      </c>
    </row>
    <row r="52" spans="1:2" x14ac:dyDescent="0.35">
      <c r="A52" s="8" t="s">
        <v>16</v>
      </c>
      <c r="B52" s="8" t="s">
        <v>45</v>
      </c>
    </row>
    <row r="53" spans="1:2" x14ac:dyDescent="0.35">
      <c r="A53" s="8" t="s">
        <v>17</v>
      </c>
      <c r="B53" s="8" t="s">
        <v>46</v>
      </c>
    </row>
    <row r="54" spans="1:2" x14ac:dyDescent="0.35">
      <c r="A54" s="8" t="s">
        <v>18</v>
      </c>
      <c r="B54" s="8" t="s">
        <v>47</v>
      </c>
    </row>
    <row r="55" spans="1:2" x14ac:dyDescent="0.35">
      <c r="A55" s="8" t="s">
        <v>19</v>
      </c>
      <c r="B55" s="8" t="s">
        <v>48</v>
      </c>
    </row>
    <row r="57" spans="1:2" x14ac:dyDescent="0.35">
      <c r="A57" s="75" t="s">
        <v>195</v>
      </c>
    </row>
  </sheetData>
  <hyperlinks>
    <hyperlink ref="A57" location="Contents!A1" display="Link to Contents page" xr:uid="{BADF3B39-0DD8-4DC0-B945-74DEFD3752E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A64C-90C0-4F73-A8CF-437E7B718A7F}">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3.45312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Data'!B24</f>
        <v>5131.3357239925353</v>
      </c>
      <c r="E9" s="28">
        <f>'Input Data'!C24</f>
        <v>5130.8507521047459</v>
      </c>
      <c r="F9" s="28">
        <f>'Input Data'!D24</f>
        <v>5219.2537898876417</v>
      </c>
      <c r="G9" s="28">
        <f>'Input Data'!E24</f>
        <v>5112.4147553704943</v>
      </c>
      <c r="H9" s="28">
        <f>'Input Data'!F24</f>
        <v>5124.2643743718236</v>
      </c>
      <c r="I9" s="28">
        <f>'Input Data'!G24</f>
        <v>4942.4639540913877</v>
      </c>
      <c r="J9" s="28">
        <f>'Input Data'!H24</f>
        <v>4754.3685728496894</v>
      </c>
      <c r="K9" s="28">
        <f>'Input Data'!I24</f>
        <v>4587.9609135547671</v>
      </c>
      <c r="L9" s="28">
        <f>'Input Data'!J24</f>
        <v>4538.5232548075792</v>
      </c>
      <c r="M9" s="28">
        <f>'Input Data'!K24</f>
        <v>4517.4493939553959</v>
      </c>
      <c r="N9" s="28">
        <f>'Input Data'!L24</f>
        <v>4672.6492450225114</v>
      </c>
      <c r="O9" s="28">
        <f>'Input Data'!M24</f>
        <v>4821.2028513230316</v>
      </c>
      <c r="P9" s="28">
        <f>'Input Data'!N24</f>
        <v>4860.2071698805976</v>
      </c>
      <c r="Q9" s="28">
        <f>'Input Data'!O24</f>
        <v>4887.3341288611291</v>
      </c>
      <c r="R9" s="30">
        <f>'Input Data'!P24</f>
        <v>4905.5439446484561</v>
      </c>
      <c r="S9" s="30">
        <f>'Input Data'!Q24</f>
        <v>4916.5704884812758</v>
      </c>
      <c r="T9" s="30">
        <f>'Input Data'!R24</f>
        <v>4919.4558288642884</v>
      </c>
      <c r="V9" s="31"/>
    </row>
    <row r="10" spans="1:22" x14ac:dyDescent="0.3">
      <c r="C10" s="24" t="s">
        <v>26</v>
      </c>
      <c r="D10" s="28">
        <f>D9</f>
        <v>5131.3357239925353</v>
      </c>
      <c r="E10" s="28">
        <f t="shared" ref="E10:Q10" si="0">E9</f>
        <v>5130.8507521047459</v>
      </c>
      <c r="F10" s="28">
        <f t="shared" si="0"/>
        <v>5219.2537898876417</v>
      </c>
      <c r="G10" s="28">
        <f t="shared" si="0"/>
        <v>5112.4147553704943</v>
      </c>
      <c r="H10" s="28">
        <f t="shared" si="0"/>
        <v>5124.2643743718236</v>
      </c>
      <c r="I10" s="28">
        <f t="shared" si="0"/>
        <v>4942.4639540913877</v>
      </c>
      <c r="J10" s="28">
        <f t="shared" si="0"/>
        <v>4754.3685728496894</v>
      </c>
      <c r="K10" s="28">
        <f t="shared" si="0"/>
        <v>4587.9609135547671</v>
      </c>
      <c r="L10" s="28">
        <f t="shared" si="0"/>
        <v>4538.5232548075792</v>
      </c>
      <c r="M10" s="28">
        <f t="shared" si="0"/>
        <v>4517.4493939553959</v>
      </c>
      <c r="N10" s="28">
        <f t="shared" si="0"/>
        <v>4672.6492450225114</v>
      </c>
      <c r="O10" s="28">
        <f t="shared" si="0"/>
        <v>4821.2028513230316</v>
      </c>
      <c r="P10" s="28">
        <f t="shared" si="0"/>
        <v>4860.2071698805976</v>
      </c>
      <c r="Q10" s="28">
        <f t="shared" si="0"/>
        <v>4887.3341288611291</v>
      </c>
      <c r="R10" s="30">
        <f>'Input Data'!B284</f>
        <v>4787.9874325460305</v>
      </c>
      <c r="S10" s="30">
        <f>'Input Data'!C284</f>
        <v>4780.9957490915713</v>
      </c>
      <c r="T10" s="30"/>
      <c r="V10" s="31"/>
    </row>
    <row r="11" spans="1:22" x14ac:dyDescent="0.3">
      <c r="C11" s="3" t="s">
        <v>28</v>
      </c>
      <c r="D11" s="28"/>
      <c r="E11" s="29"/>
      <c r="F11" s="29"/>
      <c r="G11" s="29"/>
      <c r="H11" s="29"/>
      <c r="I11" s="29"/>
      <c r="J11" s="29"/>
      <c r="K11" s="29"/>
      <c r="L11" s="29"/>
      <c r="M11" s="29"/>
      <c r="N11" s="29"/>
      <c r="O11" s="29"/>
      <c r="P11" s="29"/>
      <c r="Q11" s="29"/>
      <c r="R11" s="30">
        <f>R10-R9</f>
        <v>-117.55651210242559</v>
      </c>
      <c r="S11" s="30">
        <f>S10-S9</f>
        <v>-135.57473938970452</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546.46260261351154</v>
      </c>
      <c r="F17" s="29">
        <f t="shared" ref="F17:T17" si="2">F21+F24</f>
        <v>491.35129409397746</v>
      </c>
      <c r="G17" s="29">
        <f t="shared" si="2"/>
        <v>547.02850870179986</v>
      </c>
      <c r="H17" s="29">
        <f t="shared" si="2"/>
        <v>535.14916626617878</v>
      </c>
      <c r="I17" s="29">
        <f t="shared" si="2"/>
        <v>556.7524001257467</v>
      </c>
      <c r="J17" s="29">
        <f t="shared" si="2"/>
        <v>585.38828299595707</v>
      </c>
      <c r="K17" s="29">
        <f t="shared" si="2"/>
        <v>553.89651897341992</v>
      </c>
      <c r="L17" s="29">
        <f t="shared" si="2"/>
        <v>470.66216312213402</v>
      </c>
      <c r="M17" s="29">
        <f t="shared" si="2"/>
        <v>467.31549867558834</v>
      </c>
      <c r="N17" s="29">
        <f t="shared" si="2"/>
        <v>322.7716916745315</v>
      </c>
      <c r="O17" s="29">
        <f t="shared" si="2"/>
        <v>362.288340056881</v>
      </c>
      <c r="P17" s="29">
        <f t="shared" si="2"/>
        <v>521.59905462975064</v>
      </c>
      <c r="Q17" s="29">
        <f t="shared" si="2"/>
        <v>512.48418400022626</v>
      </c>
      <c r="R17" s="30">
        <f t="shared" si="2"/>
        <v>507.51658775577459</v>
      </c>
      <c r="S17" s="30">
        <f t="shared" si="2"/>
        <v>496.39811529316762</v>
      </c>
      <c r="T17" s="30">
        <f t="shared" si="2"/>
        <v>491.67013347020441</v>
      </c>
    </row>
    <row r="18" spans="2:21" x14ac:dyDescent="0.3">
      <c r="C18" s="3" t="s">
        <v>110</v>
      </c>
      <c r="D18" s="36"/>
      <c r="E18" s="29">
        <f>E22+E25</f>
        <v>546.46260261351154</v>
      </c>
      <c r="F18" s="29">
        <f t="shared" ref="F18:T18" si="3">F22+F25</f>
        <v>491.35129409397746</v>
      </c>
      <c r="G18" s="29">
        <f t="shared" si="3"/>
        <v>547.02850870179986</v>
      </c>
      <c r="H18" s="29">
        <f t="shared" si="3"/>
        <v>535.14916626617878</v>
      </c>
      <c r="I18" s="29">
        <f t="shared" si="3"/>
        <v>556.7524001257467</v>
      </c>
      <c r="J18" s="29">
        <f t="shared" si="3"/>
        <v>585.38828299595707</v>
      </c>
      <c r="K18" s="29">
        <f t="shared" si="3"/>
        <v>553.89651897341992</v>
      </c>
      <c r="L18" s="29">
        <f t="shared" si="3"/>
        <v>470.66216312213402</v>
      </c>
      <c r="M18" s="29">
        <f t="shared" si="3"/>
        <v>467.31549867558834</v>
      </c>
      <c r="N18" s="29">
        <f t="shared" si="3"/>
        <v>322.7716916745315</v>
      </c>
      <c r="O18" s="29">
        <f t="shared" si="3"/>
        <v>362.288340056881</v>
      </c>
      <c r="P18" s="29">
        <f t="shared" si="3"/>
        <v>521.59905462975064</v>
      </c>
      <c r="Q18" s="29">
        <f t="shared" si="3"/>
        <v>512.48418400022626</v>
      </c>
      <c r="R18" s="30">
        <f t="shared" si="3"/>
        <v>507.51658775577459</v>
      </c>
      <c r="S18" s="30">
        <f t="shared" si="3"/>
        <v>484.50242508907871</v>
      </c>
      <c r="T18" s="30">
        <f t="shared" si="3"/>
        <v>478.11229872196003</v>
      </c>
    </row>
    <row r="19" spans="2:21" x14ac:dyDescent="0.3">
      <c r="C19" s="3" t="s">
        <v>149</v>
      </c>
      <c r="D19" s="37"/>
      <c r="E19" s="38"/>
      <c r="F19" s="38"/>
      <c r="G19" s="38"/>
      <c r="H19" s="38"/>
      <c r="I19" s="38"/>
      <c r="J19" s="38"/>
      <c r="K19" s="38"/>
      <c r="L19" s="38"/>
      <c r="M19" s="38"/>
      <c r="N19" s="38"/>
      <c r="O19" s="38"/>
      <c r="P19" s="38"/>
      <c r="Q19" s="38"/>
      <c r="R19" s="30">
        <f>R18-R17</f>
        <v>0</v>
      </c>
      <c r="S19" s="30">
        <f>S18-S17</f>
        <v>-11.895690204088908</v>
      </c>
      <c r="T19" s="30">
        <f>T18-T17</f>
        <v>-13.557834748244375</v>
      </c>
    </row>
    <row r="20" spans="2:21" x14ac:dyDescent="0.3">
      <c r="C20" s="24" t="s">
        <v>24</v>
      </c>
      <c r="D20" s="25"/>
      <c r="E20" s="44">
        <f>'Input Data'!B50</f>
        <v>8.5201260004272195E-2</v>
      </c>
      <c r="F20" s="44">
        <f>'Input Data'!C50</f>
        <v>7.7465320835176127E-2</v>
      </c>
      <c r="G20" s="44">
        <f>'Input Data'!D50</f>
        <v>8.9963529966321842E-2</v>
      </c>
      <c r="H20" s="44">
        <f>'Input Data'!E50</f>
        <v>8.607379775081167E-2</v>
      </c>
      <c r="I20" s="44">
        <f>'Input Data'!F50</f>
        <v>9.1557664350670365E-2</v>
      </c>
      <c r="J20" s="44">
        <f>'Input Data'!G50</f>
        <v>0.10028003712216997</v>
      </c>
      <c r="K20" s="44">
        <f>'Input Data'!H50</f>
        <v>9.9735168525780848E-2</v>
      </c>
      <c r="L20" s="44">
        <f>'Input Data'!I50</f>
        <v>9.229971536818847E-2</v>
      </c>
      <c r="M20" s="44">
        <f>'Input Data'!J50</f>
        <v>8.7640360524684893E-2</v>
      </c>
      <c r="N20" s="44">
        <f>'Input Data'!K50</f>
        <v>6.1973407741763423E-2</v>
      </c>
      <c r="O20" s="44">
        <f>'Input Data'!L50</f>
        <v>6.5287610452824871E-2</v>
      </c>
      <c r="P20" s="44">
        <f>'Input Data'!M50</f>
        <v>9.3093003269557301E-2</v>
      </c>
      <c r="Q20" s="44">
        <f>'Input Data'!N50</f>
        <v>9.2492574826626317E-2</v>
      </c>
      <c r="R20" s="45">
        <f>'Input Data'!O50</f>
        <v>9.0531328988777415E-2</v>
      </c>
      <c r="S20" s="45">
        <f>'Input Data'!P50</f>
        <v>8.8017464835828257E-2</v>
      </c>
      <c r="T20" s="45">
        <f>'Input Data'!Q50</f>
        <v>8.682887787843481E-2</v>
      </c>
    </row>
    <row r="21" spans="2:21" x14ac:dyDescent="0.3">
      <c r="C21" s="3" t="s">
        <v>150</v>
      </c>
      <c r="D21" s="36"/>
      <c r="E21" s="29">
        <f>E$20*D9</f>
        <v>437.1962691890983</v>
      </c>
      <c r="F21" s="29">
        <f t="shared" ref="F21:T21" si="4">F$20*E9</f>
        <v>397.46299966919889</v>
      </c>
      <c r="G21" s="29">
        <f t="shared" si="4"/>
        <v>469.5424947283957</v>
      </c>
      <c r="H21" s="29">
        <f t="shared" si="4"/>
        <v>440.04495367202526</v>
      </c>
      <c r="I21" s="29">
        <f t="shared" si="4"/>
        <v>469.16567763283331</v>
      </c>
      <c r="J21" s="29">
        <f t="shared" si="4"/>
        <v>495.63046879127131</v>
      </c>
      <c r="K21" s="29">
        <f t="shared" si="4"/>
        <v>474.17775084683996</v>
      </c>
      <c r="L21" s="29">
        <f t="shared" si="4"/>
        <v>423.46748644147897</v>
      </c>
      <c r="M21" s="29">
        <f t="shared" si="4"/>
        <v>397.75781430100255</v>
      </c>
      <c r="N21" s="29">
        <f t="shared" si="4"/>
        <v>279.96173324437979</v>
      </c>
      <c r="O21" s="29">
        <f t="shared" si="4"/>
        <v>305.06610369171597</v>
      </c>
      <c r="P21" s="29">
        <f t="shared" si="4"/>
        <v>448.82025280141397</v>
      </c>
      <c r="Q21" s="29">
        <f t="shared" si="4"/>
        <v>449.53307533308691</v>
      </c>
      <c r="R21" s="30">
        <f t="shared" si="4"/>
        <v>442.45685389800673</v>
      </c>
      <c r="S21" s="30">
        <f t="shared" si="4"/>
        <v>431.7735416487057</v>
      </c>
      <c r="T21" s="30">
        <f t="shared" si="4"/>
        <v>426.90029852505728</v>
      </c>
    </row>
    <row r="22" spans="2:21" x14ac:dyDescent="0.3">
      <c r="C22" s="3" t="s">
        <v>151</v>
      </c>
      <c r="D22" s="36"/>
      <c r="E22" s="29">
        <f>E$20*D10</f>
        <v>437.1962691890983</v>
      </c>
      <c r="F22" s="29">
        <f t="shared" ref="F22:T22" si="5">F$20*E10</f>
        <v>397.46299966919889</v>
      </c>
      <c r="G22" s="29">
        <f t="shared" si="5"/>
        <v>469.5424947283957</v>
      </c>
      <c r="H22" s="29">
        <f t="shared" si="5"/>
        <v>440.04495367202526</v>
      </c>
      <c r="I22" s="29">
        <f t="shared" si="5"/>
        <v>469.16567763283331</v>
      </c>
      <c r="J22" s="29">
        <f t="shared" si="5"/>
        <v>495.63046879127131</v>
      </c>
      <c r="K22" s="29">
        <f t="shared" si="5"/>
        <v>474.17775084683996</v>
      </c>
      <c r="L22" s="29">
        <f t="shared" si="5"/>
        <v>423.46748644147897</v>
      </c>
      <c r="M22" s="29">
        <f t="shared" si="5"/>
        <v>397.75781430100255</v>
      </c>
      <c r="N22" s="29">
        <f t="shared" si="5"/>
        <v>279.96173324437979</v>
      </c>
      <c r="O22" s="29">
        <f t="shared" si="5"/>
        <v>305.06610369171597</v>
      </c>
      <c r="P22" s="29">
        <f t="shared" si="5"/>
        <v>448.82025280141397</v>
      </c>
      <c r="Q22" s="29">
        <f t="shared" si="5"/>
        <v>449.53307533308691</v>
      </c>
      <c r="R22" s="30">
        <f t="shared" si="5"/>
        <v>442.45685389800673</v>
      </c>
      <c r="S22" s="30">
        <f t="shared" si="5"/>
        <v>421.42651547850784</v>
      </c>
      <c r="T22" s="30">
        <f t="shared" si="5"/>
        <v>415.12849603518799</v>
      </c>
      <c r="U22" s="39"/>
    </row>
    <row r="23" spans="2:21" x14ac:dyDescent="0.3">
      <c r="C23" s="24" t="s">
        <v>29</v>
      </c>
      <c r="D23" s="25"/>
      <c r="E23" s="44">
        <f>'Input Data'!B75</f>
        <v>2.1293935790152589E-2</v>
      </c>
      <c r="F23" s="44">
        <f>'Input Data'!C75</f>
        <v>1.8298777134818096E-2</v>
      </c>
      <c r="G23" s="44">
        <f>'Input Data'!D75</f>
        <v>1.4846186273511766E-2</v>
      </c>
      <c r="H23" s="44">
        <f>'Input Data'!E75</f>
        <v>1.8602601147383123E-2</v>
      </c>
      <c r="I23" s="44">
        <f>'Input Data'!F75</f>
        <v>1.7092545601465101E-2</v>
      </c>
      <c r="J23" s="44">
        <f>'Input Data'!G75</f>
        <v>1.8160539973262512E-2</v>
      </c>
      <c r="K23" s="44">
        <f>'Input Data'!H75</f>
        <v>1.676747751148748E-2</v>
      </c>
      <c r="L23" s="44">
        <f>'Input Data'!I75</f>
        <v>1.028663442646648E-2</v>
      </c>
      <c r="M23" s="44">
        <f>'Input Data'!J75</f>
        <v>1.5326061026767802E-2</v>
      </c>
      <c r="N23" s="44">
        <f>'Input Data'!K75</f>
        <v>9.4765773109564549E-3</v>
      </c>
      <c r="O23" s="44">
        <f>'Input Data'!L75</f>
        <v>1.2246208385129779E-2</v>
      </c>
      <c r="P23" s="44">
        <f>'Input Data'!M75</f>
        <v>1.509556931593632E-2</v>
      </c>
      <c r="Q23" s="44">
        <f>'Input Data'!N75</f>
        <v>1.2952350890977744E-2</v>
      </c>
      <c r="R23" s="45">
        <f>'Input Data'!O75</f>
        <v>1.3311906274950845E-2</v>
      </c>
      <c r="S23" s="45">
        <f>'Input Data'!P75</f>
        <v>1.3173783452691731E-2</v>
      </c>
      <c r="T23" s="45">
        <f>'Input Data'!Q75</f>
        <v>1.3173783452691731E-2</v>
      </c>
    </row>
    <row r="24" spans="2:21" x14ac:dyDescent="0.3">
      <c r="C24" s="3" t="s">
        <v>152</v>
      </c>
      <c r="D24" s="36"/>
      <c r="E24" s="29">
        <f>E$23*D9</f>
        <v>109.26633342441319</v>
      </c>
      <c r="F24" s="29">
        <f t="shared" ref="F24:T24" si="6">F$23*E9</f>
        <v>93.88829442477855</v>
      </c>
      <c r="G24" s="29">
        <f t="shared" si="6"/>
        <v>77.48601397340417</v>
      </c>
      <c r="H24" s="29">
        <f t="shared" si="6"/>
        <v>95.104212594153566</v>
      </c>
      <c r="I24" s="29">
        <f t="shared" si="6"/>
        <v>87.586722492913424</v>
      </c>
      <c r="J24" s="29">
        <f t="shared" si="6"/>
        <v>89.757814204685744</v>
      </c>
      <c r="K24" s="29">
        <f t="shared" si="6"/>
        <v>79.718768126579988</v>
      </c>
      <c r="L24" s="29">
        <f t="shared" si="6"/>
        <v>47.194676680655064</v>
      </c>
      <c r="M24" s="29">
        <f t="shared" si="6"/>
        <v>69.55768437458579</v>
      </c>
      <c r="N24" s="29">
        <f t="shared" si="6"/>
        <v>42.809958430151696</v>
      </c>
      <c r="O24" s="29">
        <f t="shared" si="6"/>
        <v>57.22223636516501</v>
      </c>
      <c r="P24" s="29">
        <f t="shared" si="6"/>
        <v>72.778801828336654</v>
      </c>
      <c r="Q24" s="29">
        <f t="shared" si="6"/>
        <v>62.95110866713938</v>
      </c>
      <c r="R24" s="30">
        <f t="shared" si="6"/>
        <v>65.059733857767881</v>
      </c>
      <c r="S24" s="30">
        <f t="shared" si="6"/>
        <v>64.624573644461947</v>
      </c>
      <c r="T24" s="30">
        <f t="shared" si="6"/>
        <v>64.769834945147139</v>
      </c>
    </row>
    <row r="25" spans="2:21" x14ac:dyDescent="0.3">
      <c r="C25" s="3" t="s">
        <v>153</v>
      </c>
      <c r="D25" s="36"/>
      <c r="E25" s="29">
        <f>E$23*D10</f>
        <v>109.26633342441319</v>
      </c>
      <c r="F25" s="29">
        <f t="shared" ref="F25:T25" si="7">F$23*E10</f>
        <v>93.88829442477855</v>
      </c>
      <c r="G25" s="29">
        <f t="shared" si="7"/>
        <v>77.48601397340417</v>
      </c>
      <c r="H25" s="29">
        <f t="shared" si="7"/>
        <v>95.104212594153566</v>
      </c>
      <c r="I25" s="29">
        <f t="shared" si="7"/>
        <v>87.586722492913424</v>
      </c>
      <c r="J25" s="29">
        <f t="shared" si="7"/>
        <v>89.757814204685744</v>
      </c>
      <c r="K25" s="29">
        <f t="shared" si="7"/>
        <v>79.718768126579988</v>
      </c>
      <c r="L25" s="29">
        <f t="shared" si="7"/>
        <v>47.194676680655064</v>
      </c>
      <c r="M25" s="29">
        <f t="shared" si="7"/>
        <v>69.55768437458579</v>
      </c>
      <c r="N25" s="29">
        <f t="shared" si="7"/>
        <v>42.809958430151696</v>
      </c>
      <c r="O25" s="29">
        <f t="shared" si="7"/>
        <v>57.22223636516501</v>
      </c>
      <c r="P25" s="29">
        <f t="shared" si="7"/>
        <v>72.778801828336654</v>
      </c>
      <c r="Q25" s="29">
        <f t="shared" si="7"/>
        <v>62.95110866713938</v>
      </c>
      <c r="R25" s="30">
        <f t="shared" si="7"/>
        <v>65.059733857767881</v>
      </c>
      <c r="S25" s="30">
        <f t="shared" si="7"/>
        <v>63.075909610570861</v>
      </c>
      <c r="T25" s="30">
        <f t="shared" si="7"/>
        <v>62.983802686772052</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8">E16</f>
        <v>2011/12</v>
      </c>
      <c r="F29" s="27" t="str">
        <f t="shared" si="8"/>
        <v>2012/13</v>
      </c>
      <c r="G29" s="27" t="str">
        <f t="shared" si="8"/>
        <v>2013/14</v>
      </c>
      <c r="H29" s="27" t="str">
        <f t="shared" si="8"/>
        <v>2014/15</v>
      </c>
      <c r="I29" s="27" t="str">
        <f t="shared" si="8"/>
        <v>2015/16</v>
      </c>
      <c r="J29" s="27" t="str">
        <f t="shared" si="8"/>
        <v>2016/17</v>
      </c>
      <c r="K29" s="27" t="str">
        <f t="shared" si="8"/>
        <v>2017/18</v>
      </c>
      <c r="L29" s="27" t="str">
        <f t="shared" si="8"/>
        <v>2018/19</v>
      </c>
      <c r="M29" s="27" t="str">
        <f t="shared" si="8"/>
        <v>2019/20</v>
      </c>
      <c r="N29" s="27" t="str">
        <f t="shared" si="8"/>
        <v>2020/21</v>
      </c>
      <c r="O29" s="27" t="str">
        <f t="shared" si="8"/>
        <v>2021/22</v>
      </c>
      <c r="P29" s="27" t="str">
        <f t="shared" si="8"/>
        <v>2022/23</v>
      </c>
      <c r="Q29" s="27" t="str">
        <f t="shared" si="8"/>
        <v>2023/24</v>
      </c>
      <c r="R29" s="27" t="str">
        <f t="shared" si="8"/>
        <v>2024/25</v>
      </c>
      <c r="S29" s="27" t="str">
        <f t="shared" si="8"/>
        <v>2025/26</v>
      </c>
      <c r="T29" s="27" t="str">
        <f t="shared" si="8"/>
        <v>2026/27</v>
      </c>
    </row>
    <row r="30" spans="2:21" x14ac:dyDescent="0.3">
      <c r="C30" s="3" t="s">
        <v>107</v>
      </c>
      <c r="D30" s="51"/>
      <c r="E30" s="29">
        <f>'Input Data'!B308</f>
        <v>462.8402530896567</v>
      </c>
      <c r="F30" s="29">
        <f>'Input Data'!C308</f>
        <v>539.83098756908851</v>
      </c>
      <c r="G30" s="29">
        <f>'Input Data'!D308</f>
        <v>451.51507884892732</v>
      </c>
      <c r="H30" s="29">
        <f>'Input Data'!E308</f>
        <v>536.3394763816284</v>
      </c>
      <c r="I30" s="29">
        <f>'Input Data'!F308</f>
        <v>459.50046914616723</v>
      </c>
      <c r="J30" s="29">
        <f>'Input Data'!G308</f>
        <v>458.27511487754299</v>
      </c>
      <c r="K30" s="29">
        <f>'Input Data'!H308</f>
        <v>438.98674669779018</v>
      </c>
      <c r="L30" s="29">
        <f>'Input Data'!I308</f>
        <v>392.10279625191032</v>
      </c>
      <c r="M30" s="29">
        <f>'Input Data'!J308</f>
        <v>426.73974225834684</v>
      </c>
      <c r="N30" s="29">
        <f>'Input Data'!K308</f>
        <v>440.66851094390586</v>
      </c>
      <c r="O30" s="29">
        <f>'Input Data'!L308</f>
        <v>494.95702729013004</v>
      </c>
      <c r="P30" s="29">
        <f>'Input Data'!M308</f>
        <v>553.87548791076233</v>
      </c>
      <c r="Q30" s="29">
        <f>'Input Data'!N308</f>
        <v>533.76008715465696</v>
      </c>
      <c r="R30" s="30">
        <f>R9*($D$6+1)-Q9+R17</f>
        <v>550.70970490826664</v>
      </c>
      <c r="S30" s="30">
        <f>S9*($D$6+1)-R9+S17</f>
        <v>532.46411725392886</v>
      </c>
      <c r="T30" s="30">
        <f>T9*($D$6+1)-S9+T17</f>
        <v>519.60962664685633</v>
      </c>
    </row>
    <row r="31" spans="2:21" x14ac:dyDescent="0.3">
      <c r="C31" s="3" t="s">
        <v>111</v>
      </c>
      <c r="D31" s="51"/>
      <c r="E31" s="29">
        <f>E30</f>
        <v>462.8402530896567</v>
      </c>
      <c r="F31" s="29">
        <f t="shared" ref="F31:Q31" si="9">F30</f>
        <v>539.83098756908851</v>
      </c>
      <c r="G31" s="29">
        <f t="shared" si="9"/>
        <v>451.51507884892732</v>
      </c>
      <c r="H31" s="29">
        <f t="shared" si="9"/>
        <v>536.3394763816284</v>
      </c>
      <c r="I31" s="29">
        <f t="shared" si="9"/>
        <v>459.50046914616723</v>
      </c>
      <c r="J31" s="29">
        <f t="shared" si="9"/>
        <v>458.27511487754299</v>
      </c>
      <c r="K31" s="29">
        <f t="shared" si="9"/>
        <v>438.98674669779018</v>
      </c>
      <c r="L31" s="29">
        <f t="shared" si="9"/>
        <v>392.10279625191032</v>
      </c>
      <c r="M31" s="29">
        <f t="shared" si="9"/>
        <v>426.73974225834684</v>
      </c>
      <c r="N31" s="29">
        <f t="shared" si="9"/>
        <v>440.66851094390586</v>
      </c>
      <c r="O31" s="29">
        <f t="shared" si="9"/>
        <v>494.95702729013004</v>
      </c>
      <c r="P31" s="29">
        <f t="shared" si="9"/>
        <v>553.87548791076233</v>
      </c>
      <c r="Q31" s="29">
        <f t="shared" si="9"/>
        <v>533.76008715465696</v>
      </c>
      <c r="R31" s="30">
        <f t="shared" ref="R31:S31" si="10">R9*($D$6+1)-Q10+R18</f>
        <v>550.70970490826664</v>
      </c>
      <c r="S31" s="30">
        <f t="shared" si="10"/>
        <v>638.1249391522656</v>
      </c>
      <c r="T31" s="30">
        <f>T9*($D$6+1)-S10+T18</f>
        <v>641.62653128831653</v>
      </c>
      <c r="U31" s="33"/>
    </row>
    <row r="33" spans="2:21" x14ac:dyDescent="0.3">
      <c r="B33" s="22" t="s">
        <v>154</v>
      </c>
    </row>
    <row r="35" spans="2:21" x14ac:dyDescent="0.3">
      <c r="C35" s="36"/>
      <c r="D35" s="28" t="str">
        <f>D29</f>
        <v>2010/11</v>
      </c>
      <c r="E35" s="28" t="str">
        <f t="shared" ref="E35:T35" si="11">E29</f>
        <v>2011/12</v>
      </c>
      <c r="F35" s="28" t="str">
        <f t="shared" si="11"/>
        <v>2012/13</v>
      </c>
      <c r="G35" s="28" t="str">
        <f t="shared" si="11"/>
        <v>2013/14</v>
      </c>
      <c r="H35" s="28" t="str">
        <f t="shared" si="11"/>
        <v>2014/15</v>
      </c>
      <c r="I35" s="28" t="str">
        <f t="shared" si="11"/>
        <v>2015/16</v>
      </c>
      <c r="J35" s="28" t="str">
        <f t="shared" si="11"/>
        <v>2016/17</v>
      </c>
      <c r="K35" s="28" t="str">
        <f t="shared" si="11"/>
        <v>2017/18</v>
      </c>
      <c r="L35" s="28" t="str">
        <f t="shared" si="11"/>
        <v>2018/19</v>
      </c>
      <c r="M35" s="28" t="str">
        <f t="shared" si="11"/>
        <v>2019/20</v>
      </c>
      <c r="N35" s="28" t="str">
        <f t="shared" si="11"/>
        <v>2020/21</v>
      </c>
      <c r="O35" s="28" t="str">
        <f t="shared" si="11"/>
        <v>2021/22</v>
      </c>
      <c r="P35" s="28" t="str">
        <f t="shared" si="11"/>
        <v>2022/23</v>
      </c>
      <c r="Q35" s="28" t="str">
        <f t="shared" si="11"/>
        <v>2023/24</v>
      </c>
      <c r="R35" s="28" t="str">
        <f t="shared" si="11"/>
        <v>2024/25</v>
      </c>
      <c r="S35" s="28" t="str">
        <f t="shared" si="11"/>
        <v>2025/26</v>
      </c>
      <c r="T35" s="28" t="str">
        <f t="shared" si="11"/>
        <v>2026/27</v>
      </c>
    </row>
    <row r="36" spans="2:21" x14ac:dyDescent="0.3">
      <c r="C36" s="3" t="s">
        <v>107</v>
      </c>
      <c r="D36" s="37"/>
      <c r="E36" s="29">
        <f t="shared" ref="E36:T36" si="12">E30</f>
        <v>462.8402530896567</v>
      </c>
      <c r="F36" s="29">
        <f t="shared" si="12"/>
        <v>539.83098756908851</v>
      </c>
      <c r="G36" s="29">
        <f t="shared" si="12"/>
        <v>451.51507884892732</v>
      </c>
      <c r="H36" s="29">
        <f t="shared" si="12"/>
        <v>536.3394763816284</v>
      </c>
      <c r="I36" s="29">
        <f t="shared" si="12"/>
        <v>459.50046914616723</v>
      </c>
      <c r="J36" s="29">
        <f t="shared" si="12"/>
        <v>458.27511487754299</v>
      </c>
      <c r="K36" s="29">
        <f t="shared" si="12"/>
        <v>438.98674669779018</v>
      </c>
      <c r="L36" s="29">
        <f t="shared" si="12"/>
        <v>392.10279625191032</v>
      </c>
      <c r="M36" s="29">
        <f t="shared" si="12"/>
        <v>426.73974225834684</v>
      </c>
      <c r="N36" s="29">
        <f t="shared" si="12"/>
        <v>440.66851094390586</v>
      </c>
      <c r="O36" s="29">
        <f t="shared" si="12"/>
        <v>494.95702729013004</v>
      </c>
      <c r="P36" s="29">
        <f t="shared" si="12"/>
        <v>553.87548791076233</v>
      </c>
      <c r="Q36" s="29">
        <f t="shared" si="12"/>
        <v>533.76008715465696</v>
      </c>
      <c r="R36" s="30">
        <f t="shared" si="12"/>
        <v>550.70970490826664</v>
      </c>
      <c r="S36" s="30">
        <f t="shared" si="12"/>
        <v>532.46411725392886</v>
      </c>
      <c r="T36" s="30">
        <f t="shared" si="12"/>
        <v>519.60962664685633</v>
      </c>
      <c r="U36" s="33"/>
    </row>
    <row r="37" spans="2:21" x14ac:dyDescent="0.3">
      <c r="C37" s="3" t="s">
        <v>111</v>
      </c>
      <c r="D37" s="37"/>
      <c r="E37" s="29">
        <f>E31</f>
        <v>462.8402530896567</v>
      </c>
      <c r="F37" s="29">
        <f t="shared" ref="F37:T37" si="13">F31</f>
        <v>539.83098756908851</v>
      </c>
      <c r="G37" s="29">
        <f t="shared" si="13"/>
        <v>451.51507884892732</v>
      </c>
      <c r="H37" s="29">
        <f t="shared" si="13"/>
        <v>536.3394763816284</v>
      </c>
      <c r="I37" s="29">
        <f t="shared" si="13"/>
        <v>459.50046914616723</v>
      </c>
      <c r="J37" s="29">
        <f t="shared" si="13"/>
        <v>458.27511487754299</v>
      </c>
      <c r="K37" s="29">
        <f t="shared" si="13"/>
        <v>438.98674669779018</v>
      </c>
      <c r="L37" s="29">
        <f t="shared" si="13"/>
        <v>392.10279625191032</v>
      </c>
      <c r="M37" s="29">
        <f t="shared" si="13"/>
        <v>426.73974225834684</v>
      </c>
      <c r="N37" s="29">
        <f t="shared" si="13"/>
        <v>440.66851094390586</v>
      </c>
      <c r="O37" s="29">
        <f t="shared" si="13"/>
        <v>494.95702729013004</v>
      </c>
      <c r="P37" s="29">
        <f t="shared" si="13"/>
        <v>553.87548791076233</v>
      </c>
      <c r="Q37" s="29">
        <f t="shared" si="13"/>
        <v>533.76008715465696</v>
      </c>
      <c r="R37" s="30">
        <f t="shared" si="13"/>
        <v>550.70970490826664</v>
      </c>
      <c r="S37" s="30">
        <f t="shared" si="13"/>
        <v>638.1249391522656</v>
      </c>
      <c r="T37" s="30">
        <f t="shared" si="13"/>
        <v>641.62653128831653</v>
      </c>
      <c r="U37" s="33"/>
    </row>
    <row r="38" spans="2:21" x14ac:dyDescent="0.3">
      <c r="C38" s="3" t="s">
        <v>25</v>
      </c>
      <c r="D38" s="36"/>
      <c r="E38" s="29">
        <f>'Input Data'!B106</f>
        <v>128.33838781708133</v>
      </c>
      <c r="F38" s="29">
        <f>'Input Data'!C106</f>
        <v>175.13119934156722</v>
      </c>
      <c r="G38" s="29">
        <f>'Input Data'!D106</f>
        <v>145.12395112227316</v>
      </c>
      <c r="H38" s="29">
        <f>'Input Data'!E106</f>
        <v>190.30687433123839</v>
      </c>
      <c r="I38" s="29">
        <f>'Input Data'!F106</f>
        <v>162.34981452909773</v>
      </c>
      <c r="J38" s="29">
        <f>'Input Data'!G106</f>
        <v>182.8175216358768</v>
      </c>
      <c r="K38" s="29">
        <f>'Input Data'!H106</f>
        <v>158.73606353406424</v>
      </c>
      <c r="L38" s="29">
        <f>'Input Data'!I106</f>
        <v>159.16027424181036</v>
      </c>
      <c r="M38" s="29">
        <f>'Input Data'!J106</f>
        <v>189.64910624815104</v>
      </c>
      <c r="N38" s="29">
        <f>'Input Data'!K106</f>
        <v>187.42037383173289</v>
      </c>
      <c r="O38" s="29">
        <f>'Input Data'!L106</f>
        <v>145.20766692916831</v>
      </c>
      <c r="P38" s="29">
        <f>'Input Data'!M106</f>
        <v>186.05006859203181</v>
      </c>
      <c r="Q38" s="29">
        <f>'Input Data'!N106</f>
        <v>230.437179881649</v>
      </c>
      <c r="R38" s="30">
        <f>'Input Data'!O106</f>
        <v>179.93478186181056</v>
      </c>
      <c r="S38" s="30">
        <f>'Input Data'!P106</f>
        <v>179.93478186181056</v>
      </c>
      <c r="T38" s="30">
        <f>'Input Data'!Q106</f>
        <v>179.93478186181056</v>
      </c>
      <c r="U38" s="33"/>
    </row>
    <row r="39" spans="2:21" x14ac:dyDescent="0.3">
      <c r="C39" s="3" t="s">
        <v>30</v>
      </c>
      <c r="D39" s="36"/>
      <c r="E39" s="29">
        <f>'Input Data'!B132</f>
        <v>100.51571574178291</v>
      </c>
      <c r="F39" s="29">
        <f>'Input Data'!C132</f>
        <v>138.32293580227469</v>
      </c>
      <c r="G39" s="29">
        <f>'Input Data'!D132</f>
        <v>99.076542037447808</v>
      </c>
      <c r="H39" s="29">
        <f>'Input Data'!E132</f>
        <v>88.375900439085115</v>
      </c>
      <c r="I39" s="29">
        <f>'Input Data'!F132</f>
        <v>76.713802655612113</v>
      </c>
      <c r="J39" s="29">
        <f>'Input Data'!G132</f>
        <v>71.909778926339115</v>
      </c>
      <c r="K39" s="29">
        <f>'Input Data'!H132</f>
        <v>91.009215431375793</v>
      </c>
      <c r="L39" s="29">
        <f>'Input Data'!I132</f>
        <v>67.767317005941948</v>
      </c>
      <c r="M39" s="29">
        <f>'Input Data'!J132</f>
        <v>55.627075393703322</v>
      </c>
      <c r="N39" s="29">
        <f>'Input Data'!K132</f>
        <v>64.127023129365156</v>
      </c>
      <c r="O39" s="29">
        <f>'Input Data'!L132</f>
        <v>63.84009373169576</v>
      </c>
      <c r="P39" s="29">
        <f>'Input Data'!M132</f>
        <v>86.838286573123398</v>
      </c>
      <c r="Q39" s="29">
        <f>'Input Data'!N132</f>
        <v>96.838046971532179</v>
      </c>
      <c r="R39" s="30">
        <f>'Input Data'!O132</f>
        <v>76.730843789385588</v>
      </c>
      <c r="S39" s="30">
        <f>'Input Data'!P132</f>
        <v>72.651020401335103</v>
      </c>
      <c r="T39" s="30">
        <f>'Input Data'!Q132</f>
        <v>77.408437535705843</v>
      </c>
      <c r="U39" s="33"/>
    </row>
    <row r="40" spans="2:21" x14ac:dyDescent="0.3">
      <c r="C40" s="3" t="s">
        <v>108</v>
      </c>
      <c r="D40" s="36"/>
      <c r="E40" s="29">
        <f>E36-E$38-E$39</f>
        <v>233.98614953079249</v>
      </c>
      <c r="F40" s="29">
        <f t="shared" ref="F40:T40" si="14">F36-F$38-F$39</f>
        <v>226.37685242524657</v>
      </c>
      <c r="G40" s="29">
        <f t="shared" si="14"/>
        <v>207.31458568920638</v>
      </c>
      <c r="H40" s="29">
        <f t="shared" si="14"/>
        <v>257.65670161130487</v>
      </c>
      <c r="I40" s="29">
        <f t="shared" si="14"/>
        <v>220.43685196145739</v>
      </c>
      <c r="J40" s="29">
        <f t="shared" si="14"/>
        <v>203.54781431532706</v>
      </c>
      <c r="K40" s="29">
        <f t="shared" si="14"/>
        <v>189.24146773235017</v>
      </c>
      <c r="L40" s="29">
        <f t="shared" si="14"/>
        <v>165.17520500415802</v>
      </c>
      <c r="M40" s="29">
        <f t="shared" si="14"/>
        <v>181.46356061649249</v>
      </c>
      <c r="N40" s="29">
        <f t="shared" si="14"/>
        <v>189.1211139828078</v>
      </c>
      <c r="O40" s="29">
        <f t="shared" si="14"/>
        <v>285.90926662926597</v>
      </c>
      <c r="P40" s="29">
        <f t="shared" si="14"/>
        <v>280.98713274560708</v>
      </c>
      <c r="Q40" s="29">
        <f t="shared" si="14"/>
        <v>206.48486030147578</v>
      </c>
      <c r="R40" s="30">
        <f t="shared" si="14"/>
        <v>294.04407925707051</v>
      </c>
      <c r="S40" s="30">
        <f t="shared" si="14"/>
        <v>279.87831499078322</v>
      </c>
      <c r="T40" s="30">
        <f t="shared" si="14"/>
        <v>262.26640724933992</v>
      </c>
      <c r="U40" s="33"/>
    </row>
    <row r="41" spans="2:21" x14ac:dyDescent="0.3">
      <c r="C41" s="3" t="s">
        <v>112</v>
      </c>
      <c r="D41" s="36"/>
      <c r="E41" s="29">
        <f>E37-E$38-E$39</f>
        <v>233.98614953079249</v>
      </c>
      <c r="F41" s="29">
        <f t="shared" ref="F41:T41" si="15">F37-F$38-F$39</f>
        <v>226.37685242524657</v>
      </c>
      <c r="G41" s="29">
        <f t="shared" si="15"/>
        <v>207.31458568920638</v>
      </c>
      <c r="H41" s="29">
        <f t="shared" si="15"/>
        <v>257.65670161130487</v>
      </c>
      <c r="I41" s="29">
        <f t="shared" si="15"/>
        <v>220.43685196145739</v>
      </c>
      <c r="J41" s="29">
        <f t="shared" si="15"/>
        <v>203.54781431532706</v>
      </c>
      <c r="K41" s="29">
        <f t="shared" si="15"/>
        <v>189.24146773235017</v>
      </c>
      <c r="L41" s="29">
        <f t="shared" si="15"/>
        <v>165.17520500415802</v>
      </c>
      <c r="M41" s="29">
        <f t="shared" si="15"/>
        <v>181.46356061649249</v>
      </c>
      <c r="N41" s="29">
        <f t="shared" si="15"/>
        <v>189.1211139828078</v>
      </c>
      <c r="O41" s="29">
        <f t="shared" si="15"/>
        <v>285.90926662926597</v>
      </c>
      <c r="P41" s="29">
        <f t="shared" si="15"/>
        <v>280.98713274560708</v>
      </c>
      <c r="Q41" s="29">
        <f t="shared" si="15"/>
        <v>206.48486030147578</v>
      </c>
      <c r="R41" s="30">
        <f t="shared" si="15"/>
        <v>294.04407925707051</v>
      </c>
      <c r="S41" s="30">
        <f t="shared" si="15"/>
        <v>385.53913688911996</v>
      </c>
      <c r="T41" s="30">
        <f t="shared" si="15"/>
        <v>384.28331189080012</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Data'!B229</f>
        <v>5.2623709275214763</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6">R40</f>
        <v>294.04407925707051</v>
      </c>
      <c r="E48" s="29">
        <f t="shared" si="16"/>
        <v>279.87831499078322</v>
      </c>
      <c r="F48" s="29">
        <f t="shared" si="16"/>
        <v>262.26640724933992</v>
      </c>
      <c r="G48" s="52"/>
      <c r="H48" s="52"/>
      <c r="I48" s="52"/>
      <c r="J48" s="52"/>
      <c r="K48" s="52"/>
      <c r="L48" s="52"/>
      <c r="M48" s="52"/>
      <c r="N48" s="52"/>
      <c r="O48" s="52"/>
      <c r="P48" s="52"/>
      <c r="Q48" s="40"/>
      <c r="R48" s="40"/>
      <c r="S48" s="40"/>
      <c r="T48" s="33"/>
    </row>
    <row r="49" spans="2:20" x14ac:dyDescent="0.3">
      <c r="C49" s="3" t="s">
        <v>112</v>
      </c>
      <c r="D49" s="30">
        <f t="shared" si="16"/>
        <v>294.04407925707051</v>
      </c>
      <c r="E49" s="29">
        <f t="shared" si="16"/>
        <v>385.53913688911996</v>
      </c>
      <c r="F49" s="29">
        <f t="shared" si="16"/>
        <v>384.28331189080012</v>
      </c>
      <c r="G49" s="52"/>
      <c r="H49" s="52"/>
      <c r="I49" s="52"/>
      <c r="J49" s="52"/>
      <c r="K49" s="52"/>
      <c r="L49" s="52"/>
      <c r="M49" s="52"/>
      <c r="N49" s="52"/>
      <c r="O49" s="52"/>
      <c r="P49" s="52"/>
      <c r="Q49" s="40"/>
      <c r="R49" s="40"/>
      <c r="S49" s="40"/>
      <c r="T49" s="33"/>
    </row>
    <row r="50" spans="2:20" x14ac:dyDescent="0.3">
      <c r="C50" s="3" t="s">
        <v>160</v>
      </c>
      <c r="D50" s="30">
        <f>'Input Data'!B157</f>
        <v>39.171508595113536</v>
      </c>
      <c r="E50" s="29">
        <f>'Input Data'!C157</f>
        <v>39.171508595113536</v>
      </c>
      <c r="F50" s="29">
        <f>'Input Data'!D157</f>
        <v>37.711150294963602</v>
      </c>
      <c r="G50" s="52"/>
      <c r="H50" s="52"/>
      <c r="I50" s="52"/>
      <c r="J50" s="52"/>
      <c r="K50" s="52"/>
      <c r="L50" s="52"/>
      <c r="M50" s="52"/>
      <c r="N50" s="52"/>
      <c r="O50" s="52"/>
      <c r="P50" s="52"/>
      <c r="Q50" s="40"/>
      <c r="R50" s="40"/>
      <c r="S50" s="40"/>
      <c r="T50" s="33"/>
    </row>
    <row r="51" spans="2:20" x14ac:dyDescent="0.3">
      <c r="C51" s="3" t="s">
        <v>126</v>
      </c>
      <c r="D51" s="30">
        <f>D48-D$50-$D$45</f>
        <v>249.61019973443547</v>
      </c>
      <c r="E51" s="29">
        <f t="shared" ref="E51:F52" si="17">E48-E$50-$D$45</f>
        <v>235.44443546814819</v>
      </c>
      <c r="F51" s="29">
        <f t="shared" si="17"/>
        <v>219.29288602685483</v>
      </c>
      <c r="G51" s="52"/>
      <c r="H51" s="52"/>
      <c r="I51" s="52"/>
      <c r="J51" s="52"/>
      <c r="K51" s="52"/>
      <c r="L51" s="52"/>
      <c r="M51" s="52"/>
      <c r="N51" s="52"/>
      <c r="O51" s="52"/>
      <c r="P51" s="52"/>
      <c r="Q51" s="40"/>
      <c r="R51" s="40"/>
      <c r="S51" s="40"/>
      <c r="T51" s="33"/>
    </row>
    <row r="52" spans="2:20" x14ac:dyDescent="0.3">
      <c r="C52" s="3" t="s">
        <v>127</v>
      </c>
      <c r="D52" s="30">
        <f>D49-D$50-$D$45</f>
        <v>249.61019973443547</v>
      </c>
      <c r="E52" s="29">
        <f t="shared" si="17"/>
        <v>341.10525736648492</v>
      </c>
      <c r="F52" s="29">
        <f>F49-F$50-$D$45</f>
        <v>341.30979066831503</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Data'!B182</f>
        <v>0.93203656047564121</v>
      </c>
      <c r="E57" s="52"/>
      <c r="F57" s="52"/>
      <c r="G57" s="52"/>
      <c r="H57" s="52"/>
      <c r="I57" s="52"/>
      <c r="J57" s="52"/>
      <c r="K57" s="52"/>
      <c r="L57" s="52"/>
      <c r="M57" s="52"/>
      <c r="N57" s="52"/>
      <c r="O57" s="52"/>
      <c r="P57" s="52"/>
      <c r="Q57" s="40"/>
      <c r="R57" s="40"/>
      <c r="S57" s="40"/>
      <c r="T57" s="33"/>
    </row>
    <row r="58" spans="2:20" x14ac:dyDescent="0.3">
      <c r="C58" s="3" t="s">
        <v>129</v>
      </c>
      <c r="D58" s="43">
        <f>'Input Data'!B206</f>
        <v>0.69307632657582807</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343.64869205798476</v>
      </c>
      <c r="E62" s="52"/>
      <c r="F62" s="52"/>
      <c r="G62" s="52"/>
      <c r="H62" s="52"/>
      <c r="I62" s="52"/>
      <c r="J62" s="52"/>
      <c r="K62" s="52"/>
      <c r="L62" s="52"/>
      <c r="M62" s="52"/>
      <c r="N62" s="52"/>
      <c r="O62" s="52"/>
      <c r="P62" s="52"/>
      <c r="Q62" s="40"/>
      <c r="R62" s="40"/>
      <c r="S62" s="40"/>
      <c r="T62" s="33"/>
    </row>
    <row r="63" spans="2:20" x14ac:dyDescent="0.3">
      <c r="C63" s="3" t="s">
        <v>131</v>
      </c>
      <c r="D63" s="30">
        <f>F52/D$56/D$57/D$58</f>
        <v>534.85849575342593</v>
      </c>
      <c r="E63" s="52"/>
      <c r="F63" s="52"/>
      <c r="G63" s="52"/>
      <c r="H63" s="52"/>
      <c r="I63" s="52"/>
      <c r="J63" s="52"/>
      <c r="K63" s="52"/>
      <c r="L63" s="52"/>
      <c r="M63" s="52"/>
      <c r="N63" s="52"/>
      <c r="O63" s="52"/>
      <c r="P63" s="52"/>
      <c r="Q63" s="40"/>
      <c r="R63" s="40"/>
      <c r="S63" s="40"/>
      <c r="T63" s="33"/>
    </row>
    <row r="64" spans="2:20" ht="14.5" x14ac:dyDescent="0.35">
      <c r="C64" s="3" t="s">
        <v>31</v>
      </c>
      <c r="D64" s="30">
        <f>D63-D62</f>
        <v>191.20980369544117</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534.85849575342593</v>
      </c>
    </row>
    <row r="72" spans="2:20" ht="14.5" x14ac:dyDescent="0.35">
      <c r="B72" s="75" t="s">
        <v>195</v>
      </c>
    </row>
  </sheetData>
  <phoneticPr fontId="15" type="noConversion"/>
  <hyperlinks>
    <hyperlink ref="B72" location="Contents!A1" display="Link to Contents page" xr:uid="{4601A449-EA74-4768-914F-507A3CCB8798}"/>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D976-B7F3-46EE-BDC3-D92907E814A7}">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2.179687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Data'!B25</f>
        <v>14835.692386806861</v>
      </c>
      <c r="E9" s="28">
        <f>'Input Data'!C25</f>
        <v>13695.515935807089</v>
      </c>
      <c r="F9" s="28">
        <f>'Input Data'!D25</f>
        <v>13357.563628593525</v>
      </c>
      <c r="G9" s="28">
        <f>'Input Data'!E25</f>
        <v>13021.992262135534</v>
      </c>
      <c r="H9" s="28">
        <f>'Input Data'!F25</f>
        <v>12562.995503629436</v>
      </c>
      <c r="I9" s="28">
        <f>'Input Data'!G25</f>
        <v>11699.153742706472</v>
      </c>
      <c r="J9" s="28">
        <f>'Input Data'!H25</f>
        <v>11128.932646175537</v>
      </c>
      <c r="K9" s="28">
        <f>'Input Data'!I25</f>
        <v>10765.508490807579</v>
      </c>
      <c r="L9" s="28">
        <f>'Input Data'!J25</f>
        <v>10578.920305526601</v>
      </c>
      <c r="M9" s="28">
        <f>'Input Data'!K25</f>
        <v>10893.40003231332</v>
      </c>
      <c r="N9" s="28">
        <f>'Input Data'!L25</f>
        <v>11546.738650772373</v>
      </c>
      <c r="O9" s="28">
        <f>'Input Data'!M25</f>
        <v>11992.767095945575</v>
      </c>
      <c r="P9" s="28">
        <f>'Input Data'!N25</f>
        <v>12639.823575486751</v>
      </c>
      <c r="Q9" s="28">
        <f>'Input Data'!O25</f>
        <v>12587.171488051103</v>
      </c>
      <c r="R9" s="30">
        <f>'Input Data'!P25</f>
        <v>12640.29693899349</v>
      </c>
      <c r="S9" s="30">
        <f>'Input Data'!Q25</f>
        <v>12673.719803712576</v>
      </c>
      <c r="T9" s="30">
        <f>'Input Data'!R25</f>
        <v>12685.839301261887</v>
      </c>
      <c r="V9" s="31"/>
    </row>
    <row r="10" spans="1:22" x14ac:dyDescent="0.3">
      <c r="C10" s="24" t="s">
        <v>26</v>
      </c>
      <c r="D10" s="28">
        <f>D9</f>
        <v>14835.692386806861</v>
      </c>
      <c r="E10" s="28">
        <f t="shared" ref="E10:Q10" si="0">E9</f>
        <v>13695.515935807089</v>
      </c>
      <c r="F10" s="28">
        <f t="shared" si="0"/>
        <v>13357.563628593525</v>
      </c>
      <c r="G10" s="28">
        <f t="shared" si="0"/>
        <v>13021.992262135534</v>
      </c>
      <c r="H10" s="28">
        <f t="shared" si="0"/>
        <v>12562.995503629436</v>
      </c>
      <c r="I10" s="28">
        <f t="shared" si="0"/>
        <v>11699.153742706472</v>
      </c>
      <c r="J10" s="28">
        <f t="shared" si="0"/>
        <v>11128.932646175537</v>
      </c>
      <c r="K10" s="28">
        <f t="shared" si="0"/>
        <v>10765.508490807579</v>
      </c>
      <c r="L10" s="28">
        <f t="shared" si="0"/>
        <v>10578.920305526601</v>
      </c>
      <c r="M10" s="28">
        <f t="shared" si="0"/>
        <v>10893.40003231332</v>
      </c>
      <c r="N10" s="28">
        <f t="shared" si="0"/>
        <v>11546.738650772373</v>
      </c>
      <c r="O10" s="28">
        <f t="shared" si="0"/>
        <v>11992.767095945575</v>
      </c>
      <c r="P10" s="28">
        <f t="shared" si="0"/>
        <v>12639.823575486751</v>
      </c>
      <c r="Q10" s="28">
        <f t="shared" si="0"/>
        <v>12587.171488051103</v>
      </c>
      <c r="R10" s="30">
        <f>'Input Data'!B285</f>
        <v>12132.027848256259</v>
      </c>
      <c r="S10" s="30">
        <f>'Input Data'!C285</f>
        <v>11751.811951534211</v>
      </c>
      <c r="T10" s="30"/>
      <c r="V10" s="31"/>
    </row>
    <row r="11" spans="1:22" x14ac:dyDescent="0.3">
      <c r="C11" s="3" t="s">
        <v>28</v>
      </c>
      <c r="D11" s="28"/>
      <c r="E11" s="29"/>
      <c r="F11" s="29"/>
      <c r="G11" s="29"/>
      <c r="H11" s="29"/>
      <c r="I11" s="29"/>
      <c r="J11" s="29"/>
      <c r="K11" s="29"/>
      <c r="L11" s="29"/>
      <c r="M11" s="29"/>
      <c r="N11" s="29"/>
      <c r="O11" s="29"/>
      <c r="P11" s="29"/>
      <c r="Q11" s="29"/>
      <c r="R11" s="30">
        <f>R10-R9</f>
        <v>-508.26909073723073</v>
      </c>
      <c r="S11" s="30">
        <f>S10-S9</f>
        <v>-921.90785217836492</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1600.6331637689859</v>
      </c>
      <c r="F17" s="29">
        <f t="shared" ref="F17:T17" si="2">F21+F24</f>
        <v>1377.499290610268</v>
      </c>
      <c r="G17" s="29">
        <f t="shared" si="2"/>
        <v>1344.1216505002199</v>
      </c>
      <c r="H17" s="29">
        <f t="shared" si="2"/>
        <v>1439.9561507367246</v>
      </c>
      <c r="I17" s="29">
        <f t="shared" si="2"/>
        <v>1453.7121681707376</v>
      </c>
      <c r="J17" s="29">
        <f t="shared" si="2"/>
        <v>1303.0425975099786</v>
      </c>
      <c r="K17" s="29">
        <f t="shared" si="2"/>
        <v>1307.8606251022734</v>
      </c>
      <c r="L17" s="29">
        <f t="shared" si="2"/>
        <v>1142.5557878279694</v>
      </c>
      <c r="M17" s="29">
        <f t="shared" si="2"/>
        <v>1032.2255615805595</v>
      </c>
      <c r="N17" s="29">
        <f t="shared" si="2"/>
        <v>876.46803203774743</v>
      </c>
      <c r="O17" s="29">
        <f t="shared" si="2"/>
        <v>965.81853125115947</v>
      </c>
      <c r="P17" s="29">
        <f t="shared" si="2"/>
        <v>1239.3105693155997</v>
      </c>
      <c r="Q17" s="29">
        <f t="shared" si="2"/>
        <v>1315.3313765089274</v>
      </c>
      <c r="R17" s="30">
        <f t="shared" si="2"/>
        <v>1281.9127721562654</v>
      </c>
      <c r="S17" s="30">
        <f t="shared" si="2"/>
        <v>1254.2110009925018</v>
      </c>
      <c r="T17" s="30">
        <f t="shared" si="2"/>
        <v>1241.9564338552125</v>
      </c>
    </row>
    <row r="18" spans="2:21" x14ac:dyDescent="0.3">
      <c r="C18" s="3" t="s">
        <v>110</v>
      </c>
      <c r="D18" s="36"/>
      <c r="E18" s="29">
        <f>E22+E25</f>
        <v>1600.6331637689859</v>
      </c>
      <c r="F18" s="29">
        <f t="shared" ref="F18:T18" si="3">F22+F25</f>
        <v>1377.499290610268</v>
      </c>
      <c r="G18" s="29">
        <f t="shared" si="3"/>
        <v>1344.1216505002199</v>
      </c>
      <c r="H18" s="29">
        <f t="shared" si="3"/>
        <v>1439.9561507367246</v>
      </c>
      <c r="I18" s="29">
        <f t="shared" si="3"/>
        <v>1453.7121681707376</v>
      </c>
      <c r="J18" s="29">
        <f t="shared" si="3"/>
        <v>1303.0425975099786</v>
      </c>
      <c r="K18" s="29">
        <f t="shared" si="3"/>
        <v>1307.8606251022734</v>
      </c>
      <c r="L18" s="29">
        <f t="shared" si="3"/>
        <v>1142.5557878279694</v>
      </c>
      <c r="M18" s="29">
        <f t="shared" si="3"/>
        <v>1032.2255615805595</v>
      </c>
      <c r="N18" s="29">
        <f t="shared" si="3"/>
        <v>876.46803203774743</v>
      </c>
      <c r="O18" s="29">
        <f t="shared" si="3"/>
        <v>965.81853125115947</v>
      </c>
      <c r="P18" s="29">
        <f t="shared" si="3"/>
        <v>1239.3105693155997</v>
      </c>
      <c r="Q18" s="29">
        <f t="shared" si="3"/>
        <v>1315.3313765089274</v>
      </c>
      <c r="R18" s="30">
        <f t="shared" si="3"/>
        <v>1281.9127721562654</v>
      </c>
      <c r="S18" s="30">
        <f t="shared" si="3"/>
        <v>1203.778903697337</v>
      </c>
      <c r="T18" s="30">
        <f t="shared" si="3"/>
        <v>1151.6144185536623</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-50.432097295164795</v>
      </c>
      <c r="T19" s="30">
        <f>T18-T17</f>
        <v>-90.342015301550191</v>
      </c>
    </row>
    <row r="20" spans="2:21" x14ac:dyDescent="0.3">
      <c r="C20" s="24" t="s">
        <v>24</v>
      </c>
      <c r="D20" s="25"/>
      <c r="E20" s="44">
        <f>'Input Data'!B51</f>
        <v>7.1311078487644342E-2</v>
      </c>
      <c r="F20" s="44">
        <f>'Input Data'!C51</f>
        <v>6.8663330471634712E-2</v>
      </c>
      <c r="G20" s="44">
        <f>'Input Data'!D51</f>
        <v>7.1561832734376288E-2</v>
      </c>
      <c r="H20" s="44">
        <f>'Input Data'!E51</f>
        <v>8.0140024932202542E-2</v>
      </c>
      <c r="I20" s="44">
        <f>'Input Data'!F51</f>
        <v>9.0787439668079173E-2</v>
      </c>
      <c r="J20" s="44">
        <f>'Input Data'!G51</f>
        <v>8.5767974201587355E-2</v>
      </c>
      <c r="K20" s="44">
        <f>'Input Data'!H51</f>
        <v>9.4106120089662265E-2</v>
      </c>
      <c r="L20" s="44">
        <f>'Input Data'!I51</f>
        <v>8.7170433556172475E-2</v>
      </c>
      <c r="M20" s="44">
        <f>'Input Data'!J51</f>
        <v>8.0743100049516153E-2</v>
      </c>
      <c r="N20" s="44">
        <f>'Input Data'!K51</f>
        <v>6.4822258167050423E-2</v>
      </c>
      <c r="O20" s="44">
        <f>'Input Data'!L51</f>
        <v>6.7217132725572365E-2</v>
      </c>
      <c r="P20" s="44">
        <f>'Input Data'!M51</f>
        <v>8.6832127959356131E-2</v>
      </c>
      <c r="Q20" s="44">
        <f>'Input Data'!N51</f>
        <v>8.82989238459128E-2</v>
      </c>
      <c r="R20" s="45">
        <f>'Input Data'!O51</f>
        <v>8.60225187883224E-2</v>
      </c>
      <c r="S20" s="45">
        <f>'Input Data'!P51</f>
        <v>8.3567092425113731E-2</v>
      </c>
      <c r="T20" s="45">
        <f>'Input Data'!Q51</f>
        <v>8.2338495633074826E-2</v>
      </c>
    </row>
    <row r="21" spans="2:21" x14ac:dyDescent="0.3">
      <c r="C21" s="3" t="s">
        <v>150</v>
      </c>
      <c r="D21" s="36"/>
      <c r="E21" s="29">
        <f>E$20*D9</f>
        <v>1057.9492242141316</v>
      </c>
      <c r="F21" s="29">
        <f t="shared" ref="F21:T21" si="5">F$20*E9</f>
        <v>940.37973667986171</v>
      </c>
      <c r="G21" s="29">
        <f t="shared" si="5"/>
        <v>955.89173412819821</v>
      </c>
      <c r="H21" s="29">
        <f t="shared" si="5"/>
        <v>1043.5827845544902</v>
      </c>
      <c r="I21" s="29">
        <f t="shared" si="5"/>
        <v>1140.5621963361073</v>
      </c>
      <c r="J21" s="29">
        <f t="shared" si="5"/>
        <v>1003.4127163848528</v>
      </c>
      <c r="K21" s="29">
        <f t="shared" si="5"/>
        <v>1047.3006720707579</v>
      </c>
      <c r="L21" s="29">
        <f t="shared" si="5"/>
        <v>938.4340425963527</v>
      </c>
      <c r="M21" s="29">
        <f t="shared" si="5"/>
        <v>854.17482064499234</v>
      </c>
      <c r="N21" s="29">
        <f t="shared" si="5"/>
        <v>706.13478921156945</v>
      </c>
      <c r="O21" s="29">
        <f t="shared" si="5"/>
        <v>776.13866443646293</v>
      </c>
      <c r="P21" s="29">
        <f t="shared" si="5"/>
        <v>1041.357487061902</v>
      </c>
      <c r="Q21" s="29">
        <f t="shared" si="5"/>
        <v>1116.0828193176778</v>
      </c>
      <c r="R21" s="30">
        <f t="shared" si="5"/>
        <v>1082.7801958227119</v>
      </c>
      <c r="S21" s="30">
        <f t="shared" si="5"/>
        <v>1056.3128625817512</v>
      </c>
      <c r="T21" s="30">
        <f t="shared" si="5"/>
        <v>1043.5350227128019</v>
      </c>
    </row>
    <row r="22" spans="2:21" x14ac:dyDescent="0.3">
      <c r="C22" s="3" t="s">
        <v>151</v>
      </c>
      <c r="D22" s="36"/>
      <c r="E22" s="29">
        <f>E$20*D10</f>
        <v>1057.9492242141316</v>
      </c>
      <c r="F22" s="29">
        <f t="shared" ref="F22:T22" si="6">F$20*E10</f>
        <v>940.37973667986171</v>
      </c>
      <c r="G22" s="29">
        <f t="shared" si="6"/>
        <v>955.89173412819821</v>
      </c>
      <c r="H22" s="29">
        <f t="shared" si="6"/>
        <v>1043.5827845544902</v>
      </c>
      <c r="I22" s="29">
        <f t="shared" si="6"/>
        <v>1140.5621963361073</v>
      </c>
      <c r="J22" s="29">
        <f t="shared" si="6"/>
        <v>1003.4127163848528</v>
      </c>
      <c r="K22" s="29">
        <f t="shared" si="6"/>
        <v>1047.3006720707579</v>
      </c>
      <c r="L22" s="29">
        <f t="shared" si="6"/>
        <v>938.4340425963527</v>
      </c>
      <c r="M22" s="29">
        <f t="shared" si="6"/>
        <v>854.17482064499234</v>
      </c>
      <c r="N22" s="29">
        <f t="shared" si="6"/>
        <v>706.13478921156945</v>
      </c>
      <c r="O22" s="29">
        <f t="shared" si="6"/>
        <v>776.13866443646293</v>
      </c>
      <c r="P22" s="29">
        <f t="shared" si="6"/>
        <v>1041.357487061902</v>
      </c>
      <c r="Q22" s="29">
        <f t="shared" si="6"/>
        <v>1116.0828193176778</v>
      </c>
      <c r="R22" s="30">
        <f t="shared" si="6"/>
        <v>1082.7801958227119</v>
      </c>
      <c r="S22" s="30">
        <f t="shared" si="6"/>
        <v>1013.8382924992844</v>
      </c>
      <c r="T22" s="30">
        <f t="shared" si="6"/>
        <v>967.62651705211624</v>
      </c>
      <c r="U22" s="39"/>
    </row>
    <row r="23" spans="2:21" x14ac:dyDescent="0.3">
      <c r="C23" s="24" t="s">
        <v>29</v>
      </c>
      <c r="D23" s="25"/>
      <c r="E23" s="44">
        <f>'Input Data'!B76</f>
        <v>3.6579616603364881E-2</v>
      </c>
      <c r="F23" s="44">
        <f>'Input Data'!C76</f>
        <v>3.1916983338141511E-2</v>
      </c>
      <c r="G23" s="44">
        <f>'Input Data'!D76</f>
        <v>2.9064425756577892E-2</v>
      </c>
      <c r="H23" s="44">
        <f>'Input Data'!E76</f>
        <v>3.043876529820878E-2</v>
      </c>
      <c r="I23" s="44">
        <f>'Input Data'!F76</f>
        <v>2.4926377769072798E-2</v>
      </c>
      <c r="J23" s="44">
        <f>'Input Data'!G76</f>
        <v>2.5611244002321287E-2</v>
      </c>
      <c r="K23" s="44">
        <f>'Input Data'!H76</f>
        <v>2.3412843020579964E-2</v>
      </c>
      <c r="L23" s="44">
        <f>'Input Data'!I76</f>
        <v>1.8960715641617082E-2</v>
      </c>
      <c r="M23" s="44">
        <f>'Input Data'!J76</f>
        <v>1.6830710109665022E-2</v>
      </c>
      <c r="N23" s="44">
        <f>'Input Data'!K76</f>
        <v>1.5636370859503458E-2</v>
      </c>
      <c r="O23" s="44">
        <f>'Input Data'!L76</f>
        <v>1.6427137787691129E-2</v>
      </c>
      <c r="P23" s="44">
        <f>'Input Data'!M76</f>
        <v>1.6506039070884656E-2</v>
      </c>
      <c r="Q23" s="44">
        <f>'Input Data'!N76</f>
        <v>1.576355524278562E-2</v>
      </c>
      <c r="R23" s="45">
        <f>'Input Data'!O76</f>
        <v>1.5820279919328047E-2</v>
      </c>
      <c r="S23" s="45">
        <f>'Input Data'!P76</f>
        <v>1.5656130498031523E-2</v>
      </c>
      <c r="T23" s="45">
        <f>'Input Data'!Q76</f>
        <v>1.5656130498031523E-2</v>
      </c>
    </row>
    <row r="24" spans="2:21" x14ac:dyDescent="0.3">
      <c r="C24" s="3" t="s">
        <v>152</v>
      </c>
      <c r="D24" s="36"/>
      <c r="E24" s="29">
        <f>E$23*D9</f>
        <v>542.68393955485419</v>
      </c>
      <c r="F24" s="29">
        <f t="shared" ref="F24:T24" si="7">F$23*E9</f>
        <v>437.11955393040637</v>
      </c>
      <c r="G24" s="29">
        <f t="shared" si="7"/>
        <v>388.22991637202171</v>
      </c>
      <c r="H24" s="29">
        <f t="shared" si="7"/>
        <v>396.37336618223435</v>
      </c>
      <c r="I24" s="29">
        <f t="shared" si="7"/>
        <v>313.14997183463026</v>
      </c>
      <c r="J24" s="29">
        <f t="shared" si="7"/>
        <v>299.62988112512579</v>
      </c>
      <c r="K24" s="29">
        <f t="shared" si="7"/>
        <v>260.55995303151542</v>
      </c>
      <c r="L24" s="29">
        <f t="shared" si="7"/>
        <v>204.12174523161676</v>
      </c>
      <c r="M24" s="29">
        <f t="shared" si="7"/>
        <v>178.05074093556715</v>
      </c>
      <c r="N24" s="29">
        <f t="shared" si="7"/>
        <v>170.33324282617804</v>
      </c>
      <c r="O24" s="29">
        <f t="shared" si="7"/>
        <v>189.67986681469654</v>
      </c>
      <c r="P24" s="29">
        <f t="shared" si="7"/>
        <v>197.95308225369757</v>
      </c>
      <c r="Q24" s="29">
        <f t="shared" si="7"/>
        <v>199.24855719124946</v>
      </c>
      <c r="R24" s="30">
        <f t="shared" si="7"/>
        <v>199.1325763335534</v>
      </c>
      <c r="S24" s="30">
        <f t="shared" si="7"/>
        <v>197.89813841075048</v>
      </c>
      <c r="T24" s="30">
        <f t="shared" si="7"/>
        <v>198.42141114241056</v>
      </c>
    </row>
    <row r="25" spans="2:21" x14ac:dyDescent="0.3">
      <c r="C25" s="3" t="s">
        <v>153</v>
      </c>
      <c r="D25" s="36"/>
      <c r="E25" s="29">
        <f>E$23*D10</f>
        <v>542.68393955485419</v>
      </c>
      <c r="F25" s="29">
        <f t="shared" ref="F25:T25" si="8">F$23*E10</f>
        <v>437.11955393040637</v>
      </c>
      <c r="G25" s="29">
        <f t="shared" si="8"/>
        <v>388.22991637202171</v>
      </c>
      <c r="H25" s="29">
        <f t="shared" si="8"/>
        <v>396.37336618223435</v>
      </c>
      <c r="I25" s="29">
        <f t="shared" si="8"/>
        <v>313.14997183463026</v>
      </c>
      <c r="J25" s="29">
        <f t="shared" si="8"/>
        <v>299.62988112512579</v>
      </c>
      <c r="K25" s="29">
        <f t="shared" si="8"/>
        <v>260.55995303151542</v>
      </c>
      <c r="L25" s="29">
        <f t="shared" si="8"/>
        <v>204.12174523161676</v>
      </c>
      <c r="M25" s="29">
        <f t="shared" si="8"/>
        <v>178.05074093556715</v>
      </c>
      <c r="N25" s="29">
        <f t="shared" si="8"/>
        <v>170.33324282617804</v>
      </c>
      <c r="O25" s="29">
        <f t="shared" si="8"/>
        <v>189.67986681469654</v>
      </c>
      <c r="P25" s="29">
        <f t="shared" si="8"/>
        <v>197.95308225369757</v>
      </c>
      <c r="Q25" s="29">
        <f t="shared" si="8"/>
        <v>199.24855719124946</v>
      </c>
      <c r="R25" s="30">
        <f t="shared" si="8"/>
        <v>199.1325763335534</v>
      </c>
      <c r="S25" s="30">
        <f t="shared" si="8"/>
        <v>189.94061119805258</v>
      </c>
      <c r="T25" s="30">
        <f t="shared" si="8"/>
        <v>183.98790150154611</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Data'!B309</f>
        <v>1231.5702180425778</v>
      </c>
      <c r="F30" s="29">
        <f>'Input Data'!C309</f>
        <v>1349.8594893790064</v>
      </c>
      <c r="G30" s="29">
        <f>'Input Data'!D309</f>
        <v>1264.2482341441037</v>
      </c>
      <c r="H30" s="29">
        <f>'Input Data'!E309</f>
        <v>1223.0703670446046</v>
      </c>
      <c r="I30" s="29">
        <f>'Input Data'!F309</f>
        <v>1192.5590173005928</v>
      </c>
      <c r="J30" s="29">
        <f>'Input Data'!G309</f>
        <v>1100.6186111391935</v>
      </c>
      <c r="K30" s="29">
        <f>'Input Data'!H309</f>
        <v>991.9844595341624</v>
      </c>
      <c r="L30" s="29">
        <f>'Input Data'!I309</f>
        <v>1044.6449905197996</v>
      </c>
      <c r="M30" s="29">
        <f>'Input Data'!J309</f>
        <v>1058.3416889419211</v>
      </c>
      <c r="N30" s="29">
        <f>'Input Data'!K309</f>
        <v>1044.9001724151624</v>
      </c>
      <c r="O30" s="29">
        <f>'Input Data'!L309</f>
        <v>1182.3606599127295</v>
      </c>
      <c r="P30" s="29">
        <f>'Input Data'!M309</f>
        <v>1322.3877007976121</v>
      </c>
      <c r="Q30" s="29">
        <f>'Input Data'!N309</f>
        <v>1190.1347114071673</v>
      </c>
      <c r="R30" s="30">
        <f>R9*($D$6+1)-Q9+R17</f>
        <v>1399.4136218995445</v>
      </c>
      <c r="S30" s="30">
        <f>S9*($D$6+1)-R9+S17</f>
        <v>1352.1794828432485</v>
      </c>
      <c r="T30" s="30">
        <f>T9*($D$6+1)-S9+T17</f>
        <v>1318.6832715709941</v>
      </c>
    </row>
    <row r="31" spans="2:21" x14ac:dyDescent="0.3">
      <c r="C31" s="3" t="s">
        <v>111</v>
      </c>
      <c r="D31" s="51"/>
      <c r="E31" s="29">
        <f>E30</f>
        <v>1231.5702180425778</v>
      </c>
      <c r="F31" s="29">
        <f t="shared" ref="F31:Q31" si="10">F30</f>
        <v>1349.8594893790064</v>
      </c>
      <c r="G31" s="29">
        <f t="shared" si="10"/>
        <v>1264.2482341441037</v>
      </c>
      <c r="H31" s="29">
        <f t="shared" si="10"/>
        <v>1223.0703670446046</v>
      </c>
      <c r="I31" s="29">
        <f t="shared" si="10"/>
        <v>1192.5590173005928</v>
      </c>
      <c r="J31" s="29">
        <f t="shared" si="10"/>
        <v>1100.6186111391935</v>
      </c>
      <c r="K31" s="29">
        <f t="shared" si="10"/>
        <v>991.9844595341624</v>
      </c>
      <c r="L31" s="29">
        <f t="shared" si="10"/>
        <v>1044.6449905197996</v>
      </c>
      <c r="M31" s="29">
        <f t="shared" si="10"/>
        <v>1058.3416889419211</v>
      </c>
      <c r="N31" s="29">
        <f t="shared" si="10"/>
        <v>1044.9001724151624</v>
      </c>
      <c r="O31" s="29">
        <f t="shared" si="10"/>
        <v>1182.3606599127295</v>
      </c>
      <c r="P31" s="29">
        <f t="shared" si="10"/>
        <v>1322.3877007976121</v>
      </c>
      <c r="Q31" s="29">
        <f t="shared" si="10"/>
        <v>1190.1347114071673</v>
      </c>
      <c r="R31" s="30">
        <f t="shared" ref="R31:S31" si="11">R9*($D$6+1)-Q10+R18</f>
        <v>1399.4136218995445</v>
      </c>
      <c r="S31" s="30">
        <f t="shared" si="11"/>
        <v>1810.0164762853144</v>
      </c>
      <c r="T31" s="30">
        <f>T9*($D$6+1)-S10+T18</f>
        <v>2150.2491084478088</v>
      </c>
      <c r="U31" s="33"/>
    </row>
    <row r="33" spans="2:21" x14ac:dyDescent="0.3">
      <c r="B33" s="22" t="s">
        <v>154</v>
      </c>
    </row>
    <row r="35" spans="2:21" x14ac:dyDescent="0.3">
      <c r="C35" s="36"/>
      <c r="D35" s="28" t="str">
        <f>D29</f>
        <v>2010/11</v>
      </c>
      <c r="E35" s="28" t="str">
        <f t="shared" ref="E35:T35" si="12">E29</f>
        <v>2011/12</v>
      </c>
      <c r="F35" s="28" t="str">
        <f t="shared" si="12"/>
        <v>2012/13</v>
      </c>
      <c r="G35" s="28" t="str">
        <f t="shared" si="12"/>
        <v>2013/14</v>
      </c>
      <c r="H35" s="28" t="str">
        <f t="shared" si="12"/>
        <v>2014/15</v>
      </c>
      <c r="I35" s="28" t="str">
        <f t="shared" si="12"/>
        <v>2015/16</v>
      </c>
      <c r="J35" s="28" t="str">
        <f t="shared" si="12"/>
        <v>2016/17</v>
      </c>
      <c r="K35" s="28" t="str">
        <f t="shared" si="12"/>
        <v>2017/18</v>
      </c>
      <c r="L35" s="28" t="str">
        <f t="shared" si="12"/>
        <v>2018/19</v>
      </c>
      <c r="M35" s="28" t="str">
        <f t="shared" si="12"/>
        <v>2019/20</v>
      </c>
      <c r="N35" s="28" t="str">
        <f t="shared" si="12"/>
        <v>2020/21</v>
      </c>
      <c r="O35" s="28" t="str">
        <f t="shared" si="12"/>
        <v>2021/22</v>
      </c>
      <c r="P35" s="28" t="str">
        <f t="shared" si="12"/>
        <v>2022/23</v>
      </c>
      <c r="Q35" s="28" t="str">
        <f t="shared" si="12"/>
        <v>2023/24</v>
      </c>
      <c r="R35" s="28" t="str">
        <f t="shared" si="12"/>
        <v>2024/25</v>
      </c>
      <c r="S35" s="28" t="str">
        <f t="shared" si="12"/>
        <v>2025/26</v>
      </c>
      <c r="T35" s="28" t="str">
        <f t="shared" si="12"/>
        <v>2026/27</v>
      </c>
    </row>
    <row r="36" spans="2:21" x14ac:dyDescent="0.3">
      <c r="C36" s="3" t="s">
        <v>107</v>
      </c>
      <c r="D36" s="37"/>
      <c r="E36" s="29">
        <f t="shared" ref="E36:T36" si="13">E30</f>
        <v>1231.5702180425778</v>
      </c>
      <c r="F36" s="29">
        <f t="shared" si="13"/>
        <v>1349.8594893790064</v>
      </c>
      <c r="G36" s="29">
        <f t="shared" si="13"/>
        <v>1264.2482341441037</v>
      </c>
      <c r="H36" s="29">
        <f t="shared" si="13"/>
        <v>1223.0703670446046</v>
      </c>
      <c r="I36" s="29">
        <f t="shared" si="13"/>
        <v>1192.5590173005928</v>
      </c>
      <c r="J36" s="29">
        <f t="shared" si="13"/>
        <v>1100.6186111391935</v>
      </c>
      <c r="K36" s="29">
        <f t="shared" si="13"/>
        <v>991.9844595341624</v>
      </c>
      <c r="L36" s="29">
        <f t="shared" si="13"/>
        <v>1044.6449905197996</v>
      </c>
      <c r="M36" s="29">
        <f t="shared" si="13"/>
        <v>1058.3416889419211</v>
      </c>
      <c r="N36" s="29">
        <f t="shared" si="13"/>
        <v>1044.9001724151624</v>
      </c>
      <c r="O36" s="29">
        <f t="shared" si="13"/>
        <v>1182.3606599127295</v>
      </c>
      <c r="P36" s="29">
        <f t="shared" si="13"/>
        <v>1322.3877007976121</v>
      </c>
      <c r="Q36" s="29">
        <f t="shared" si="13"/>
        <v>1190.1347114071673</v>
      </c>
      <c r="R36" s="30">
        <f t="shared" si="13"/>
        <v>1399.4136218995445</v>
      </c>
      <c r="S36" s="30">
        <f t="shared" si="13"/>
        <v>1352.1794828432485</v>
      </c>
      <c r="T36" s="30">
        <f t="shared" si="13"/>
        <v>1318.6832715709941</v>
      </c>
      <c r="U36" s="33"/>
    </row>
    <row r="37" spans="2:21" x14ac:dyDescent="0.3">
      <c r="C37" s="3" t="s">
        <v>111</v>
      </c>
      <c r="D37" s="37"/>
      <c r="E37" s="29">
        <f>E31</f>
        <v>1231.5702180425778</v>
      </c>
      <c r="F37" s="29">
        <f t="shared" ref="F37:T37" si="14">F31</f>
        <v>1349.8594893790064</v>
      </c>
      <c r="G37" s="29">
        <f t="shared" si="14"/>
        <v>1264.2482341441037</v>
      </c>
      <c r="H37" s="29">
        <f t="shared" si="14"/>
        <v>1223.0703670446046</v>
      </c>
      <c r="I37" s="29">
        <f t="shared" si="14"/>
        <v>1192.5590173005928</v>
      </c>
      <c r="J37" s="29">
        <f t="shared" si="14"/>
        <v>1100.6186111391935</v>
      </c>
      <c r="K37" s="29">
        <f t="shared" si="14"/>
        <v>991.9844595341624</v>
      </c>
      <c r="L37" s="29">
        <f t="shared" si="14"/>
        <v>1044.6449905197996</v>
      </c>
      <c r="M37" s="29">
        <f t="shared" si="14"/>
        <v>1058.3416889419211</v>
      </c>
      <c r="N37" s="29">
        <f t="shared" si="14"/>
        <v>1044.9001724151624</v>
      </c>
      <c r="O37" s="29">
        <f t="shared" si="14"/>
        <v>1182.3606599127295</v>
      </c>
      <c r="P37" s="29">
        <f t="shared" si="14"/>
        <v>1322.3877007976121</v>
      </c>
      <c r="Q37" s="29">
        <f t="shared" si="14"/>
        <v>1190.1347114071673</v>
      </c>
      <c r="R37" s="30">
        <f t="shared" si="14"/>
        <v>1399.4136218995445</v>
      </c>
      <c r="S37" s="30">
        <f t="shared" si="14"/>
        <v>1810.0164762853144</v>
      </c>
      <c r="T37" s="30">
        <f t="shared" si="14"/>
        <v>2150.2491084478088</v>
      </c>
      <c r="U37" s="33"/>
    </row>
    <row r="38" spans="2:21" x14ac:dyDescent="0.3">
      <c r="C38" s="3" t="s">
        <v>25</v>
      </c>
      <c r="D38" s="36"/>
      <c r="E38" s="29">
        <f>'Input Data'!B107</f>
        <v>364.49164088066937</v>
      </c>
      <c r="F38" s="29">
        <f>'Input Data'!C107</f>
        <v>403.49625639169506</v>
      </c>
      <c r="G38" s="29">
        <f>'Input Data'!D107</f>
        <v>376.1786419262761</v>
      </c>
      <c r="H38" s="29">
        <f>'Input Data'!E107</f>
        <v>400.04352067669288</v>
      </c>
      <c r="I38" s="29">
        <f>'Input Data'!F107</f>
        <v>361.18460624526449</v>
      </c>
      <c r="J38" s="29">
        <f>'Input Data'!G107</f>
        <v>376.12653953879862</v>
      </c>
      <c r="K38" s="29">
        <f>'Input Data'!H107</f>
        <v>352.28479948999393</v>
      </c>
      <c r="L38" s="29">
        <f>'Input Data'!I107</f>
        <v>349.53305414661565</v>
      </c>
      <c r="M38" s="29">
        <f>'Input Data'!J107</f>
        <v>422.72784086410769</v>
      </c>
      <c r="N38" s="29">
        <f>'Input Data'!K107</f>
        <v>420.21793253852616</v>
      </c>
      <c r="O38" s="29">
        <f>'Input Data'!L107</f>
        <v>383.05341829338369</v>
      </c>
      <c r="P38" s="29">
        <f>'Input Data'!M107</f>
        <v>452.52445313892144</v>
      </c>
      <c r="Q38" s="29">
        <f>'Input Data'!N107</f>
        <v>500.40738431083184</v>
      </c>
      <c r="R38" s="30">
        <f>'Input Data'!O107</f>
        <v>407.10942779014738</v>
      </c>
      <c r="S38" s="30">
        <f>'Input Data'!P107</f>
        <v>407.10942779014738</v>
      </c>
      <c r="T38" s="30">
        <f>'Input Data'!Q107</f>
        <v>407.10942779014738</v>
      </c>
      <c r="U38" s="33"/>
    </row>
    <row r="39" spans="2:21" x14ac:dyDescent="0.3">
      <c r="C39" s="3" t="s">
        <v>30</v>
      </c>
      <c r="D39" s="36"/>
      <c r="E39" s="29">
        <f>'Input Data'!B133</f>
        <v>272.90088372065424</v>
      </c>
      <c r="F39" s="29">
        <f>'Input Data'!C133</f>
        <v>390.61305257544285</v>
      </c>
      <c r="G39" s="29">
        <f>'Input Data'!D133</f>
        <v>385.54452802071938</v>
      </c>
      <c r="H39" s="29">
        <f>'Input Data'!E133</f>
        <v>368.4306939492173</v>
      </c>
      <c r="I39" s="29">
        <f>'Input Data'!F133</f>
        <v>377.46590426371796</v>
      </c>
      <c r="J39" s="29">
        <f>'Input Data'!G133</f>
        <v>276.63248022187264</v>
      </c>
      <c r="K39" s="29">
        <f>'Input Data'!H133</f>
        <v>230.73162425513797</v>
      </c>
      <c r="L39" s="29">
        <f>'Input Data'!I133</f>
        <v>294.40815747042222</v>
      </c>
      <c r="M39" s="29">
        <f>'Input Data'!J133</f>
        <v>203.76475466690843</v>
      </c>
      <c r="N39" s="29">
        <f>'Input Data'!K133</f>
        <v>184.3917213299386</v>
      </c>
      <c r="O39" s="29">
        <f>'Input Data'!L133</f>
        <v>229.58307967816592</v>
      </c>
      <c r="P39" s="29">
        <f>'Input Data'!M133</f>
        <v>297.08073274349118</v>
      </c>
      <c r="Q39" s="29">
        <f>'Input Data'!N133</f>
        <v>247.47494594734647</v>
      </c>
      <c r="R39" s="30">
        <f>'Input Data'!O133</f>
        <v>244.26152915923512</v>
      </c>
      <c r="S39" s="30">
        <f>'Input Data'!P133</f>
        <v>229.66135780234833</v>
      </c>
      <c r="T39" s="30">
        <f>'Input Data'!Q133</f>
        <v>243.74246520148469</v>
      </c>
      <c r="U39" s="33"/>
    </row>
    <row r="40" spans="2:21" x14ac:dyDescent="0.3">
      <c r="C40" s="3" t="s">
        <v>108</v>
      </c>
      <c r="D40" s="36"/>
      <c r="E40" s="29">
        <f>E36-E$38-E$39</f>
        <v>594.17769344125418</v>
      </c>
      <c r="F40" s="29">
        <f t="shared" ref="F40:T40" si="15">F36-F$38-F$39</f>
        <v>555.75018041186854</v>
      </c>
      <c r="G40" s="29">
        <f t="shared" si="15"/>
        <v>502.52506419710818</v>
      </c>
      <c r="H40" s="29">
        <f t="shared" si="15"/>
        <v>454.59615241869443</v>
      </c>
      <c r="I40" s="29">
        <f t="shared" si="15"/>
        <v>453.90850679161036</v>
      </c>
      <c r="J40" s="29">
        <f t="shared" si="15"/>
        <v>447.85959137852223</v>
      </c>
      <c r="K40" s="29">
        <f t="shared" si="15"/>
        <v>408.96803578903052</v>
      </c>
      <c r="L40" s="29">
        <f t="shared" si="15"/>
        <v>400.70377890276177</v>
      </c>
      <c r="M40" s="29">
        <f t="shared" si="15"/>
        <v>431.84909341090497</v>
      </c>
      <c r="N40" s="29">
        <f t="shared" si="15"/>
        <v>440.29051854669763</v>
      </c>
      <c r="O40" s="29">
        <f t="shared" si="15"/>
        <v>569.72416194118</v>
      </c>
      <c r="P40" s="29">
        <f t="shared" si="15"/>
        <v>572.7825149151995</v>
      </c>
      <c r="Q40" s="29">
        <f t="shared" si="15"/>
        <v>442.252381148989</v>
      </c>
      <c r="R40" s="30">
        <f t="shared" si="15"/>
        <v>748.04266495016202</v>
      </c>
      <c r="S40" s="30">
        <f t="shared" si="15"/>
        <v>715.40869725075277</v>
      </c>
      <c r="T40" s="30">
        <f t="shared" si="15"/>
        <v>667.83137857936197</v>
      </c>
      <c r="U40" s="33"/>
    </row>
    <row r="41" spans="2:21" x14ac:dyDescent="0.3">
      <c r="C41" s="3" t="s">
        <v>112</v>
      </c>
      <c r="D41" s="36"/>
      <c r="E41" s="29">
        <f>E37-E$38-E$39</f>
        <v>594.17769344125418</v>
      </c>
      <c r="F41" s="29">
        <f t="shared" ref="F41:T41" si="16">F37-F$38-F$39</f>
        <v>555.75018041186854</v>
      </c>
      <c r="G41" s="29">
        <f t="shared" si="16"/>
        <v>502.52506419710818</v>
      </c>
      <c r="H41" s="29">
        <f t="shared" si="16"/>
        <v>454.59615241869443</v>
      </c>
      <c r="I41" s="29">
        <f t="shared" si="16"/>
        <v>453.90850679161036</v>
      </c>
      <c r="J41" s="29">
        <f t="shared" si="16"/>
        <v>447.85959137852223</v>
      </c>
      <c r="K41" s="29">
        <f t="shared" si="16"/>
        <v>408.96803578903052</v>
      </c>
      <c r="L41" s="29">
        <f t="shared" si="16"/>
        <v>400.70377890276177</v>
      </c>
      <c r="M41" s="29">
        <f t="shared" si="16"/>
        <v>431.84909341090497</v>
      </c>
      <c r="N41" s="29">
        <f t="shared" si="16"/>
        <v>440.29051854669763</v>
      </c>
      <c r="O41" s="29">
        <f t="shared" si="16"/>
        <v>569.72416194118</v>
      </c>
      <c r="P41" s="29">
        <f t="shared" si="16"/>
        <v>572.7825149151995</v>
      </c>
      <c r="Q41" s="29">
        <f t="shared" si="16"/>
        <v>442.252381148989</v>
      </c>
      <c r="R41" s="30">
        <f t="shared" si="16"/>
        <v>748.04266495016202</v>
      </c>
      <c r="S41" s="30">
        <f t="shared" si="16"/>
        <v>1173.2456906928187</v>
      </c>
      <c r="T41" s="30">
        <f t="shared" si="16"/>
        <v>1499.3972154561766</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Data'!B230</f>
        <v>11.271025245084061</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7">R40</f>
        <v>748.04266495016202</v>
      </c>
      <c r="E48" s="29">
        <f t="shared" si="17"/>
        <v>715.40869725075277</v>
      </c>
      <c r="F48" s="29">
        <f t="shared" si="17"/>
        <v>667.83137857936197</v>
      </c>
      <c r="G48" s="52"/>
      <c r="H48" s="52"/>
      <c r="I48" s="52"/>
      <c r="J48" s="52"/>
      <c r="K48" s="52"/>
      <c r="L48" s="52"/>
      <c r="M48" s="52"/>
      <c r="N48" s="52"/>
      <c r="O48" s="52"/>
      <c r="P48" s="52"/>
      <c r="Q48" s="40"/>
      <c r="R48" s="40"/>
      <c r="S48" s="40"/>
      <c r="T48" s="33"/>
    </row>
    <row r="49" spans="2:20" x14ac:dyDescent="0.3">
      <c r="C49" s="3" t="s">
        <v>112</v>
      </c>
      <c r="D49" s="30">
        <f t="shared" si="17"/>
        <v>748.04266495016202</v>
      </c>
      <c r="E49" s="29">
        <f t="shared" si="17"/>
        <v>1173.2456906928187</v>
      </c>
      <c r="F49" s="29">
        <f t="shared" si="17"/>
        <v>1499.3972154561766</v>
      </c>
      <c r="G49" s="52"/>
      <c r="H49" s="52"/>
      <c r="I49" s="52"/>
      <c r="J49" s="52"/>
      <c r="K49" s="52"/>
      <c r="L49" s="52"/>
      <c r="M49" s="52"/>
      <c r="N49" s="52"/>
      <c r="O49" s="52"/>
      <c r="P49" s="52"/>
      <c r="Q49" s="40"/>
      <c r="R49" s="40"/>
      <c r="S49" s="40"/>
      <c r="T49" s="33"/>
    </row>
    <row r="50" spans="2:20" x14ac:dyDescent="0.3">
      <c r="C50" s="3" t="s">
        <v>160</v>
      </c>
      <c r="D50" s="30">
        <f>'Input Data'!B158</f>
        <v>47.170633356492573</v>
      </c>
      <c r="E50" s="29">
        <f>'Input Data'!C158</f>
        <v>41.733008332656553</v>
      </c>
      <c r="F50" s="29">
        <f>'Input Data'!D158</f>
        <v>45.737945439892727</v>
      </c>
      <c r="G50" s="52"/>
      <c r="H50" s="52"/>
      <c r="I50" s="52"/>
      <c r="J50" s="52"/>
      <c r="K50" s="52"/>
      <c r="L50" s="52"/>
      <c r="M50" s="52"/>
      <c r="N50" s="52"/>
      <c r="O50" s="52"/>
      <c r="P50" s="52"/>
      <c r="Q50" s="40"/>
      <c r="R50" s="40"/>
      <c r="S50" s="40"/>
      <c r="T50" s="33"/>
    </row>
    <row r="51" spans="2:20" x14ac:dyDescent="0.3">
      <c r="C51" s="3" t="s">
        <v>126</v>
      </c>
      <c r="D51" s="30">
        <f>D48-D$50-$D$45</f>
        <v>689.60100634858543</v>
      </c>
      <c r="E51" s="29">
        <f t="shared" ref="E51:F52" si="18">E48-E$50-$D$45</f>
        <v>662.40466367301212</v>
      </c>
      <c r="F51" s="29">
        <f t="shared" si="18"/>
        <v>610.82240789438515</v>
      </c>
      <c r="G51" s="52"/>
      <c r="H51" s="52"/>
      <c r="I51" s="52"/>
      <c r="J51" s="52"/>
      <c r="K51" s="52"/>
      <c r="L51" s="52"/>
      <c r="M51" s="52"/>
      <c r="N51" s="52"/>
      <c r="O51" s="52"/>
      <c r="P51" s="52"/>
      <c r="Q51" s="40"/>
      <c r="R51" s="40"/>
      <c r="S51" s="40"/>
      <c r="T51" s="33"/>
    </row>
    <row r="52" spans="2:20" x14ac:dyDescent="0.3">
      <c r="C52" s="3" t="s">
        <v>127</v>
      </c>
      <c r="D52" s="30">
        <f>D49-D$50-$D$45</f>
        <v>689.60100634858543</v>
      </c>
      <c r="E52" s="29">
        <f t="shared" si="18"/>
        <v>1120.2416571150782</v>
      </c>
      <c r="F52" s="29">
        <f>F49-F$50-$D$45</f>
        <v>1442.3882447711999</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Data'!B183</f>
        <v>0.94304742199479041</v>
      </c>
      <c r="E57" s="52"/>
      <c r="F57" s="52"/>
      <c r="G57" s="52"/>
      <c r="H57" s="52"/>
      <c r="I57" s="52"/>
      <c r="J57" s="52"/>
      <c r="K57" s="52"/>
      <c r="L57" s="52"/>
      <c r="M57" s="52"/>
      <c r="N57" s="52"/>
      <c r="O57" s="52"/>
      <c r="P57" s="52"/>
      <c r="Q57" s="40"/>
      <c r="R57" s="40"/>
      <c r="S57" s="40"/>
      <c r="T57" s="33"/>
    </row>
    <row r="58" spans="2:20" x14ac:dyDescent="0.3">
      <c r="C58" s="3" t="s">
        <v>129</v>
      </c>
      <c r="D58" s="43">
        <f>'Input Data'!B207</f>
        <v>0.61495873317053107</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1066.2023137296671</v>
      </c>
      <c r="E62" s="52"/>
      <c r="F62" s="52"/>
      <c r="G62" s="52"/>
      <c r="H62" s="52"/>
      <c r="I62" s="52"/>
      <c r="J62" s="52"/>
      <c r="K62" s="52"/>
      <c r="L62" s="52"/>
      <c r="M62" s="52"/>
      <c r="N62" s="52"/>
      <c r="O62" s="52"/>
      <c r="P62" s="52"/>
      <c r="Q62" s="40"/>
      <c r="R62" s="40"/>
      <c r="S62" s="40"/>
      <c r="T62" s="33"/>
    </row>
    <row r="63" spans="2:20" x14ac:dyDescent="0.3">
      <c r="C63" s="3" t="s">
        <v>131</v>
      </c>
      <c r="D63" s="30">
        <f>F52/D$56/D$57/D$58</f>
        <v>2517.7165473887376</v>
      </c>
      <c r="E63" s="52"/>
      <c r="F63" s="52"/>
      <c r="G63" s="52"/>
      <c r="H63" s="52"/>
      <c r="I63" s="52"/>
      <c r="J63" s="52"/>
      <c r="K63" s="52"/>
      <c r="L63" s="52"/>
      <c r="M63" s="52"/>
      <c r="N63" s="52"/>
      <c r="O63" s="52"/>
      <c r="P63" s="52"/>
      <c r="Q63" s="40"/>
      <c r="R63" s="40"/>
      <c r="S63" s="40"/>
      <c r="T63" s="33"/>
    </row>
    <row r="64" spans="2:20" ht="14.5" x14ac:dyDescent="0.35">
      <c r="C64" s="3" t="s">
        <v>31</v>
      </c>
      <c r="D64" s="30">
        <f>D63-D62</f>
        <v>1451.5142336590704</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2517.7165473887376</v>
      </c>
    </row>
    <row r="72" spans="2:20" ht="14.5" x14ac:dyDescent="0.35">
      <c r="B72" s="75" t="s">
        <v>195</v>
      </c>
    </row>
  </sheetData>
  <phoneticPr fontId="15" type="noConversion"/>
  <hyperlinks>
    <hyperlink ref="B72" location="Contents!A1" display="Link to Contents page" xr:uid="{ADA052BA-2423-4573-A613-790951AC74D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F99B-D8D8-49E1-81F9-61B754BB7382}">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2.179687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Data'!B26</f>
        <v>19314.22085722605</v>
      </c>
      <c r="E9" s="28">
        <f>'Input Data'!C26</f>
        <v>18745.37298947548</v>
      </c>
      <c r="F9" s="28">
        <f>'Input Data'!D26</f>
        <v>18812.020409234712</v>
      </c>
      <c r="G9" s="28">
        <f>'Input Data'!E26</f>
        <v>18626.374773134652</v>
      </c>
      <c r="H9" s="28">
        <f>'Input Data'!F26</f>
        <v>18555.429010918277</v>
      </c>
      <c r="I9" s="28">
        <f>'Input Data'!G26</f>
        <v>17941.452980306778</v>
      </c>
      <c r="J9" s="28">
        <f>'Input Data'!H26</f>
        <v>17715.709746474335</v>
      </c>
      <c r="K9" s="28">
        <f>'Input Data'!I26</f>
        <v>17317.390735488552</v>
      </c>
      <c r="L9" s="28">
        <f>'Input Data'!J26</f>
        <v>17318.010495290819</v>
      </c>
      <c r="M9" s="28">
        <f>'Input Data'!K26</f>
        <v>17323.491936185612</v>
      </c>
      <c r="N9" s="28">
        <f>'Input Data'!L26</f>
        <v>17505.406744405427</v>
      </c>
      <c r="O9" s="28">
        <f>'Input Data'!M26</f>
        <v>17850.230927827874</v>
      </c>
      <c r="P9" s="28">
        <f>'Input Data'!N26</f>
        <v>17972.590153811539</v>
      </c>
      <c r="Q9" s="28">
        <f>'Input Data'!O26</f>
        <v>18036.801799038971</v>
      </c>
      <c r="R9" s="30">
        <f>'Input Data'!P26</f>
        <v>18104.005478896554</v>
      </c>
      <c r="S9" s="30">
        <f>'Input Data'!Q26</f>
        <v>18144.699153688809</v>
      </c>
      <c r="T9" s="30">
        <f>'Input Data'!R26</f>
        <v>18155.347558573554</v>
      </c>
      <c r="V9" s="31"/>
    </row>
    <row r="10" spans="1:22" x14ac:dyDescent="0.3">
      <c r="C10" s="24" t="s">
        <v>26</v>
      </c>
      <c r="D10" s="28">
        <f>D9</f>
        <v>19314.22085722605</v>
      </c>
      <c r="E10" s="28">
        <f t="shared" ref="E10:Q10" si="0">E9</f>
        <v>18745.37298947548</v>
      </c>
      <c r="F10" s="28">
        <f t="shared" si="0"/>
        <v>18812.020409234712</v>
      </c>
      <c r="G10" s="28">
        <f t="shared" si="0"/>
        <v>18626.374773134652</v>
      </c>
      <c r="H10" s="28">
        <f t="shared" si="0"/>
        <v>18555.429010918277</v>
      </c>
      <c r="I10" s="28">
        <f t="shared" si="0"/>
        <v>17941.452980306778</v>
      </c>
      <c r="J10" s="28">
        <f t="shared" si="0"/>
        <v>17715.709746474335</v>
      </c>
      <c r="K10" s="28">
        <f t="shared" si="0"/>
        <v>17317.390735488552</v>
      </c>
      <c r="L10" s="28">
        <f t="shared" si="0"/>
        <v>17318.010495290819</v>
      </c>
      <c r="M10" s="28">
        <f t="shared" si="0"/>
        <v>17323.491936185612</v>
      </c>
      <c r="N10" s="28">
        <f t="shared" si="0"/>
        <v>17505.406744405427</v>
      </c>
      <c r="O10" s="28">
        <f t="shared" si="0"/>
        <v>17850.230927827874</v>
      </c>
      <c r="P10" s="28">
        <f t="shared" si="0"/>
        <v>17972.590153811539</v>
      </c>
      <c r="Q10" s="28">
        <f t="shared" si="0"/>
        <v>18036.801799038971</v>
      </c>
      <c r="R10" s="30">
        <f>'Input Data'!B286</f>
        <v>18410.546297773279</v>
      </c>
      <c r="S10" s="30">
        <f>'Input Data'!C286</f>
        <v>18769.27999256727</v>
      </c>
      <c r="T10" s="30"/>
      <c r="V10" s="31"/>
    </row>
    <row r="11" spans="1:22" x14ac:dyDescent="0.3">
      <c r="C11" s="3" t="s">
        <v>28</v>
      </c>
      <c r="D11" s="28"/>
      <c r="E11" s="29"/>
      <c r="F11" s="29"/>
      <c r="G11" s="29"/>
      <c r="H11" s="29"/>
      <c r="I11" s="29"/>
      <c r="J11" s="29"/>
      <c r="K11" s="29"/>
      <c r="L11" s="29"/>
      <c r="M11" s="29"/>
      <c r="N11" s="29"/>
      <c r="O11" s="29"/>
      <c r="P11" s="29"/>
      <c r="Q11" s="29"/>
      <c r="R11" s="30">
        <f>R10-R9</f>
        <v>306.5408188767251</v>
      </c>
      <c r="S11" s="30">
        <f>S10-S9</f>
        <v>624.58083887846078</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1382.2724535456475</v>
      </c>
      <c r="F17" s="29">
        <f t="shared" ref="F17:T17" si="2">F21+F24</f>
        <v>1064.6432207188268</v>
      </c>
      <c r="G17" s="29">
        <f t="shared" si="2"/>
        <v>1248.0460130242718</v>
      </c>
      <c r="H17" s="29">
        <f t="shared" si="2"/>
        <v>1315.0185995400068</v>
      </c>
      <c r="I17" s="29">
        <f t="shared" si="2"/>
        <v>1412.4275555322074</v>
      </c>
      <c r="J17" s="29">
        <f t="shared" si="2"/>
        <v>1377.2248566773069</v>
      </c>
      <c r="K17" s="29">
        <f t="shared" si="2"/>
        <v>1298.5132536883086</v>
      </c>
      <c r="L17" s="29">
        <f t="shared" si="2"/>
        <v>1225.7658382702205</v>
      </c>
      <c r="M17" s="29">
        <f t="shared" si="2"/>
        <v>1129.130741812578</v>
      </c>
      <c r="N17" s="29">
        <f t="shared" si="2"/>
        <v>831.45527397543731</v>
      </c>
      <c r="O17" s="29">
        <f t="shared" si="2"/>
        <v>982.89513886116117</v>
      </c>
      <c r="P17" s="29">
        <f t="shared" si="2"/>
        <v>1285.5957193260638</v>
      </c>
      <c r="Q17" s="29">
        <f t="shared" si="2"/>
        <v>1264.5162094293739</v>
      </c>
      <c r="R17" s="30">
        <f t="shared" si="2"/>
        <v>1245.9045052648944</v>
      </c>
      <c r="S17" s="30">
        <f t="shared" si="2"/>
        <v>1210.4584771183363</v>
      </c>
      <c r="T17" s="30">
        <f t="shared" si="2"/>
        <v>1190.0793925402349</v>
      </c>
    </row>
    <row r="18" spans="2:21" x14ac:dyDescent="0.3">
      <c r="C18" s="3" t="s">
        <v>110</v>
      </c>
      <c r="D18" s="36"/>
      <c r="E18" s="29">
        <f>E22+E25</f>
        <v>1382.2724535456475</v>
      </c>
      <c r="F18" s="29">
        <f t="shared" ref="F18:T18" si="3">F22+F25</f>
        <v>1064.6432207188268</v>
      </c>
      <c r="G18" s="29">
        <f t="shared" si="3"/>
        <v>1248.0460130242718</v>
      </c>
      <c r="H18" s="29">
        <f t="shared" si="3"/>
        <v>1315.0185995400068</v>
      </c>
      <c r="I18" s="29">
        <f t="shared" si="3"/>
        <v>1412.4275555322074</v>
      </c>
      <c r="J18" s="29">
        <f t="shared" si="3"/>
        <v>1377.2248566773069</v>
      </c>
      <c r="K18" s="29">
        <f t="shared" si="3"/>
        <v>1298.5132536883086</v>
      </c>
      <c r="L18" s="29">
        <f t="shared" si="3"/>
        <v>1225.7658382702205</v>
      </c>
      <c r="M18" s="29">
        <f t="shared" si="3"/>
        <v>1129.130741812578</v>
      </c>
      <c r="N18" s="29">
        <f t="shared" si="3"/>
        <v>831.45527397543731</v>
      </c>
      <c r="O18" s="29">
        <f t="shared" si="3"/>
        <v>982.89513886116117</v>
      </c>
      <c r="P18" s="29">
        <f t="shared" si="3"/>
        <v>1285.5957193260638</v>
      </c>
      <c r="Q18" s="29">
        <f t="shared" si="3"/>
        <v>1264.5162094293739</v>
      </c>
      <c r="R18" s="30">
        <f t="shared" si="3"/>
        <v>1245.9045052648944</v>
      </c>
      <c r="S18" s="30">
        <f t="shared" si="3"/>
        <v>1230.954213999584</v>
      </c>
      <c r="T18" s="30">
        <f t="shared" si="3"/>
        <v>1231.0445680457015</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20.495736881247694</v>
      </c>
      <c r="T19" s="30">
        <f>T18-T17</f>
        <v>40.965175505466505</v>
      </c>
    </row>
    <row r="20" spans="2:21" x14ac:dyDescent="0.3">
      <c r="C20" s="24" t="s">
        <v>24</v>
      </c>
      <c r="D20" s="25"/>
      <c r="E20" s="44">
        <f>'Input Data'!B52</f>
        <v>5.6760917178009795E-2</v>
      </c>
      <c r="F20" s="44">
        <f>'Input Data'!C52</f>
        <v>4.5596170067343171E-2</v>
      </c>
      <c r="G20" s="44">
        <f>'Input Data'!D52</f>
        <v>5.4670030122111517E-2</v>
      </c>
      <c r="H20" s="44">
        <f>'Input Data'!E52</f>
        <v>5.7290139822949997E-2</v>
      </c>
      <c r="I20" s="44">
        <f>'Input Data'!F52</f>
        <v>6.2794279853686491E-2</v>
      </c>
      <c r="J20" s="44">
        <f>'Input Data'!G52</f>
        <v>6.3436885827022227E-2</v>
      </c>
      <c r="K20" s="44">
        <f>'Input Data'!H52</f>
        <v>6.1303125143130133E-2</v>
      </c>
      <c r="L20" s="44">
        <f>'Input Data'!I52</f>
        <v>6.1833589595345115E-2</v>
      </c>
      <c r="M20" s="44">
        <f>'Input Data'!J52</f>
        <v>5.7159950421888275E-2</v>
      </c>
      <c r="N20" s="44">
        <f>'Input Data'!K52</f>
        <v>4.250345555112655E-2</v>
      </c>
      <c r="O20" s="44">
        <f>'Input Data'!L52</f>
        <v>4.9115048363508017E-2</v>
      </c>
      <c r="P20" s="44">
        <f>'Input Data'!M52</f>
        <v>6.5248456990900774E-2</v>
      </c>
      <c r="Q20" s="44">
        <f>'Input Data'!N52</f>
        <v>6.4923590613623766E-2</v>
      </c>
      <c r="R20" s="45">
        <f>'Input Data'!O52</f>
        <v>6.37373808836596E-2</v>
      </c>
      <c r="S20" s="45">
        <f>'Input Data'!P52</f>
        <v>6.1578444635212497E-2</v>
      </c>
      <c r="T20" s="45">
        <f>'Input Data'!Q52</f>
        <v>6.0305350001160947E-2</v>
      </c>
    </row>
    <row r="21" spans="2:21" x14ac:dyDescent="0.3">
      <c r="C21" s="3" t="s">
        <v>150</v>
      </c>
      <c r="D21" s="36"/>
      <c r="E21" s="29">
        <f>E$20*D9</f>
        <v>1096.2928904347971</v>
      </c>
      <c r="F21" s="29">
        <f t="shared" ref="F21:T21" si="5">F$20*E9</f>
        <v>854.71721480390499</v>
      </c>
      <c r="G21" s="29">
        <f t="shared" si="5"/>
        <v>1028.4537224306384</v>
      </c>
      <c r="H21" s="29">
        <f t="shared" si="5"/>
        <v>1067.1076151475527</v>
      </c>
      <c r="I21" s="29">
        <f t="shared" si="5"/>
        <v>1165.1748021168155</v>
      </c>
      <c r="J21" s="29">
        <f t="shared" si="5"/>
        <v>1138.1499042826088</v>
      </c>
      <c r="K21" s="29">
        <f t="shared" si="5"/>
        <v>1086.0283715874864</v>
      </c>
      <c r="L21" s="29">
        <f t="shared" si="5"/>
        <v>1070.7964316004309</v>
      </c>
      <c r="M21" s="29">
        <f t="shared" si="5"/>
        <v>989.89662131656405</v>
      </c>
      <c r="N21" s="29">
        <f t="shared" si="5"/>
        <v>736.30826949996435</v>
      </c>
      <c r="O21" s="29">
        <f t="shared" si="5"/>
        <v>859.77889887435197</v>
      </c>
      <c r="P21" s="29">
        <f t="shared" si="5"/>
        <v>1164.7000249720238</v>
      </c>
      <c r="Q21" s="29">
        <f t="shared" si="5"/>
        <v>1166.8450854125058</v>
      </c>
      <c r="R21" s="30">
        <f t="shared" si="5"/>
        <v>1149.6185061884237</v>
      </c>
      <c r="S21" s="30">
        <f t="shared" si="5"/>
        <v>1114.8164990578152</v>
      </c>
      <c r="T21" s="30">
        <f t="shared" si="5"/>
        <v>1094.2224331289724</v>
      </c>
    </row>
    <row r="22" spans="2:21" x14ac:dyDescent="0.3">
      <c r="C22" s="3" t="s">
        <v>151</v>
      </c>
      <c r="D22" s="36"/>
      <c r="E22" s="29">
        <f>E$20*D10</f>
        <v>1096.2928904347971</v>
      </c>
      <c r="F22" s="29">
        <f t="shared" ref="F22:T22" si="6">F$20*E10</f>
        <v>854.71721480390499</v>
      </c>
      <c r="G22" s="29">
        <f t="shared" si="6"/>
        <v>1028.4537224306384</v>
      </c>
      <c r="H22" s="29">
        <f t="shared" si="6"/>
        <v>1067.1076151475527</v>
      </c>
      <c r="I22" s="29">
        <f t="shared" si="6"/>
        <v>1165.1748021168155</v>
      </c>
      <c r="J22" s="29">
        <f t="shared" si="6"/>
        <v>1138.1499042826088</v>
      </c>
      <c r="K22" s="29">
        <f t="shared" si="6"/>
        <v>1086.0283715874864</v>
      </c>
      <c r="L22" s="29">
        <f t="shared" si="6"/>
        <v>1070.7964316004309</v>
      </c>
      <c r="M22" s="29">
        <f t="shared" si="6"/>
        <v>989.89662131656405</v>
      </c>
      <c r="N22" s="29">
        <f t="shared" si="6"/>
        <v>736.30826949996435</v>
      </c>
      <c r="O22" s="29">
        <f t="shared" si="6"/>
        <v>859.77889887435197</v>
      </c>
      <c r="P22" s="29">
        <f t="shared" si="6"/>
        <v>1164.7000249720238</v>
      </c>
      <c r="Q22" s="29">
        <f t="shared" si="6"/>
        <v>1166.8450854125058</v>
      </c>
      <c r="R22" s="30">
        <f t="shared" si="6"/>
        <v>1149.6185061884237</v>
      </c>
      <c r="S22" s="30">
        <f t="shared" si="6"/>
        <v>1133.6928059014483</v>
      </c>
      <c r="T22" s="30">
        <f t="shared" si="6"/>
        <v>1131.8879992215568</v>
      </c>
      <c r="U22" s="39"/>
    </row>
    <row r="23" spans="2:21" x14ac:dyDescent="0.3">
      <c r="C23" s="24" t="s">
        <v>29</v>
      </c>
      <c r="D23" s="25"/>
      <c r="E23" s="44">
        <f>'Input Data'!B77</f>
        <v>1.4806683905338932E-2</v>
      </c>
      <c r="F23" s="44">
        <f>'Input Data'!C77</f>
        <v>1.1198817224537702E-2</v>
      </c>
      <c r="G23" s="44">
        <f>'Input Data'!D77</f>
        <v>1.167297748017735E-2</v>
      </c>
      <c r="H23" s="44">
        <f>'Input Data'!E77</f>
        <v>1.3309674448837091E-2</v>
      </c>
      <c r="I23" s="44">
        <f>'Input Data'!F77</f>
        <v>1.3325089561114689E-2</v>
      </c>
      <c r="J23" s="44">
        <f>'Input Data'!G77</f>
        <v>1.3325283780366947E-2</v>
      </c>
      <c r="K23" s="44">
        <f>'Input Data'!H77</f>
        <v>1.1994150115442569E-2</v>
      </c>
      <c r="L23" s="44">
        <f>'Input Data'!I77</f>
        <v>8.9487734634416134E-3</v>
      </c>
      <c r="M23" s="44">
        <f>'Input Data'!J77</f>
        <v>8.0398450234150775E-3</v>
      </c>
      <c r="N23" s="44">
        <f>'Input Data'!K77</f>
        <v>5.492368676359544E-3</v>
      </c>
      <c r="O23" s="44">
        <f>'Input Data'!L77</f>
        <v>7.033040807586835E-3</v>
      </c>
      <c r="P23" s="44">
        <f>'Input Data'!M77</f>
        <v>6.772780410676249E-3</v>
      </c>
      <c r="Q23" s="44">
        <f>'Input Data'!N77</f>
        <v>5.4344489681780479E-3</v>
      </c>
      <c r="R23" s="45">
        <f>'Input Data'!O77</f>
        <v>5.338307763719013E-3</v>
      </c>
      <c r="S23" s="45">
        <f>'Input Data'!P77</f>
        <v>5.2829180908064207E-3</v>
      </c>
      <c r="T23" s="45">
        <f>'Input Data'!Q77</f>
        <v>5.2829180908064207E-3</v>
      </c>
    </row>
    <row r="24" spans="2:21" x14ac:dyDescent="0.3">
      <c r="C24" s="3" t="s">
        <v>152</v>
      </c>
      <c r="D24" s="36"/>
      <c r="E24" s="29">
        <f>E$23*D9</f>
        <v>285.97956311085045</v>
      </c>
      <c r="F24" s="29">
        <f t="shared" ref="F24:T24" si="7">F$23*E9</f>
        <v>209.9260059149218</v>
      </c>
      <c r="G24" s="29">
        <f t="shared" si="7"/>
        <v>219.59229059363349</v>
      </c>
      <c r="H24" s="29">
        <f t="shared" si="7"/>
        <v>247.91098439245405</v>
      </c>
      <c r="I24" s="29">
        <f t="shared" si="7"/>
        <v>247.25275341539179</v>
      </c>
      <c r="J24" s="29">
        <f t="shared" si="7"/>
        <v>239.07495239469813</v>
      </c>
      <c r="K24" s="29">
        <f t="shared" si="7"/>
        <v>212.48488210082218</v>
      </c>
      <c r="L24" s="29">
        <f t="shared" si="7"/>
        <v>154.96940666978961</v>
      </c>
      <c r="M24" s="29">
        <f t="shared" si="7"/>
        <v>139.23412049601396</v>
      </c>
      <c r="N24" s="29">
        <f t="shared" si="7"/>
        <v>95.147004475472997</v>
      </c>
      <c r="O24" s="29">
        <f t="shared" si="7"/>
        <v>123.11623998680918</v>
      </c>
      <c r="P24" s="29">
        <f t="shared" si="7"/>
        <v>120.89569435403995</v>
      </c>
      <c r="Q24" s="29">
        <f t="shared" si="7"/>
        <v>97.671124016868063</v>
      </c>
      <c r="R24" s="30">
        <f t="shared" si="7"/>
        <v>96.285999076470802</v>
      </c>
      <c r="S24" s="30">
        <f t="shared" si="7"/>
        <v>95.641978060521154</v>
      </c>
      <c r="T24" s="30">
        <f t="shared" si="7"/>
        <v>95.856959411262565</v>
      </c>
    </row>
    <row r="25" spans="2:21" x14ac:dyDescent="0.3">
      <c r="C25" s="3" t="s">
        <v>153</v>
      </c>
      <c r="D25" s="36"/>
      <c r="E25" s="29">
        <f>E$23*D10</f>
        <v>285.97956311085045</v>
      </c>
      <c r="F25" s="29">
        <f t="shared" ref="F25:T25" si="8">F$23*E10</f>
        <v>209.9260059149218</v>
      </c>
      <c r="G25" s="29">
        <f t="shared" si="8"/>
        <v>219.59229059363349</v>
      </c>
      <c r="H25" s="29">
        <f t="shared" si="8"/>
        <v>247.91098439245405</v>
      </c>
      <c r="I25" s="29">
        <f t="shared" si="8"/>
        <v>247.25275341539179</v>
      </c>
      <c r="J25" s="29">
        <f t="shared" si="8"/>
        <v>239.07495239469813</v>
      </c>
      <c r="K25" s="29">
        <f t="shared" si="8"/>
        <v>212.48488210082218</v>
      </c>
      <c r="L25" s="29">
        <f t="shared" si="8"/>
        <v>154.96940666978961</v>
      </c>
      <c r="M25" s="29">
        <f t="shared" si="8"/>
        <v>139.23412049601396</v>
      </c>
      <c r="N25" s="29">
        <f t="shared" si="8"/>
        <v>95.147004475472997</v>
      </c>
      <c r="O25" s="29">
        <f t="shared" si="8"/>
        <v>123.11623998680918</v>
      </c>
      <c r="P25" s="29">
        <f t="shared" si="8"/>
        <v>120.89569435403995</v>
      </c>
      <c r="Q25" s="29">
        <f t="shared" si="8"/>
        <v>97.671124016868063</v>
      </c>
      <c r="R25" s="30">
        <f t="shared" si="8"/>
        <v>96.285999076470802</v>
      </c>
      <c r="S25" s="30">
        <f t="shared" si="8"/>
        <v>97.261408098135632</v>
      </c>
      <c r="T25" s="30">
        <f t="shared" si="8"/>
        <v>99.156568824144628</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Data'!B310</f>
        <v>1264.9250692312987</v>
      </c>
      <c r="F30" s="29">
        <f>'Input Data'!C310</f>
        <v>1440.3164894946817</v>
      </c>
      <c r="G30" s="29">
        <f>'Input Data'!D310</f>
        <v>1426.2383309970883</v>
      </c>
      <c r="H30" s="29">
        <f>'Input Data'!E310</f>
        <v>1490.8798813869989</v>
      </c>
      <c r="I30" s="29">
        <f>'Input Data'!F310</f>
        <v>1406.9351995127163</v>
      </c>
      <c r="J30" s="29">
        <f>'Input Data'!G310</f>
        <v>1446.8737500881912</v>
      </c>
      <c r="K30" s="29">
        <f>'Input Data'!H310</f>
        <v>1263.7048070212804</v>
      </c>
      <c r="L30" s="29">
        <f>'Input Data'!I310</f>
        <v>1462.897376000768</v>
      </c>
      <c r="M30" s="29">
        <f>'Input Data'!J310</f>
        <v>1460.570302622587</v>
      </c>
      <c r="N30" s="29">
        <f>'Input Data'!K310</f>
        <v>1207.8085003819428</v>
      </c>
      <c r="O30" s="29">
        <f>'Input Data'!L310</f>
        <v>1348.3144526129527</v>
      </c>
      <c r="P30" s="29">
        <f>'Input Data'!M310</f>
        <v>1721.0433476400099</v>
      </c>
      <c r="Q30" s="29">
        <f>'Input Data'!N310</f>
        <v>1647.1832284308862</v>
      </c>
      <c r="R30" s="30">
        <f t="shared" ref="R30:S30" si="10">R9*($D$6+1)-Q9+R17</f>
        <v>1405.3095454403847</v>
      </c>
      <c r="S30" s="30">
        <f t="shared" si="10"/>
        <v>1343.5607598553615</v>
      </c>
      <c r="T30" s="30">
        <f>T9*($D$6+1)-S9+T17</f>
        <v>1293.1906363197295</v>
      </c>
    </row>
    <row r="31" spans="2:21" x14ac:dyDescent="0.3">
      <c r="C31" s="3" t="s">
        <v>111</v>
      </c>
      <c r="D31" s="51"/>
      <c r="E31" s="29">
        <f>E30</f>
        <v>1264.9250692312987</v>
      </c>
      <c r="F31" s="29">
        <f t="shared" ref="F31:Q31" si="11">F30</f>
        <v>1440.3164894946817</v>
      </c>
      <c r="G31" s="29">
        <f t="shared" si="11"/>
        <v>1426.2383309970883</v>
      </c>
      <c r="H31" s="29">
        <f t="shared" si="11"/>
        <v>1490.8798813869989</v>
      </c>
      <c r="I31" s="29">
        <f t="shared" si="11"/>
        <v>1406.9351995127163</v>
      </c>
      <c r="J31" s="29">
        <f t="shared" si="11"/>
        <v>1446.8737500881912</v>
      </c>
      <c r="K31" s="29">
        <f t="shared" si="11"/>
        <v>1263.7048070212804</v>
      </c>
      <c r="L31" s="29">
        <f t="shared" si="11"/>
        <v>1462.897376000768</v>
      </c>
      <c r="M31" s="29">
        <f t="shared" si="11"/>
        <v>1460.570302622587</v>
      </c>
      <c r="N31" s="29">
        <f t="shared" si="11"/>
        <v>1207.8085003819428</v>
      </c>
      <c r="O31" s="29">
        <f t="shared" si="11"/>
        <v>1348.3144526129527</v>
      </c>
      <c r="P31" s="29">
        <f t="shared" si="11"/>
        <v>1721.0433476400099</v>
      </c>
      <c r="Q31" s="29">
        <f t="shared" si="11"/>
        <v>1647.1832284308862</v>
      </c>
      <c r="R31" s="30">
        <f t="shared" ref="R31:S31" si="12">R9*($D$6+1)-Q10+R18</f>
        <v>1405.3095454403847</v>
      </c>
      <c r="S31" s="30">
        <f t="shared" si="12"/>
        <v>1057.5156778598841</v>
      </c>
      <c r="T31" s="30">
        <f>T9*($D$6+1)-S10+T18</f>
        <v>709.57497294673522</v>
      </c>
      <c r="U31" s="33"/>
    </row>
    <row r="33" spans="2:21" x14ac:dyDescent="0.3">
      <c r="B33" s="22" t="s">
        <v>154</v>
      </c>
    </row>
    <row r="35" spans="2:21" x14ac:dyDescent="0.3">
      <c r="C35" s="36"/>
      <c r="D35" s="28" t="str">
        <f>D29</f>
        <v>2010/11</v>
      </c>
      <c r="E35" s="28" t="str">
        <f t="shared" ref="E35:T35" si="13">E29</f>
        <v>2011/12</v>
      </c>
      <c r="F35" s="28" t="str">
        <f t="shared" si="13"/>
        <v>2012/13</v>
      </c>
      <c r="G35" s="28" t="str">
        <f t="shared" si="13"/>
        <v>2013/14</v>
      </c>
      <c r="H35" s="28" t="str">
        <f t="shared" si="13"/>
        <v>2014/15</v>
      </c>
      <c r="I35" s="28" t="str">
        <f t="shared" si="13"/>
        <v>2015/16</v>
      </c>
      <c r="J35" s="28" t="str">
        <f t="shared" si="13"/>
        <v>2016/17</v>
      </c>
      <c r="K35" s="28" t="str">
        <f t="shared" si="13"/>
        <v>2017/18</v>
      </c>
      <c r="L35" s="28" t="str">
        <f t="shared" si="13"/>
        <v>2018/19</v>
      </c>
      <c r="M35" s="28" t="str">
        <f t="shared" si="13"/>
        <v>2019/20</v>
      </c>
      <c r="N35" s="28" t="str">
        <f t="shared" si="13"/>
        <v>2020/21</v>
      </c>
      <c r="O35" s="28" t="str">
        <f t="shared" si="13"/>
        <v>2021/22</v>
      </c>
      <c r="P35" s="28" t="str">
        <f t="shared" si="13"/>
        <v>2022/23</v>
      </c>
      <c r="Q35" s="28" t="str">
        <f t="shared" si="13"/>
        <v>2023/24</v>
      </c>
      <c r="R35" s="28" t="str">
        <f t="shared" si="13"/>
        <v>2024/25</v>
      </c>
      <c r="S35" s="28" t="str">
        <f t="shared" si="13"/>
        <v>2025/26</v>
      </c>
      <c r="T35" s="28" t="str">
        <f t="shared" si="13"/>
        <v>2026/27</v>
      </c>
    </row>
    <row r="36" spans="2:21" x14ac:dyDescent="0.3">
      <c r="C36" s="3" t="s">
        <v>107</v>
      </c>
      <c r="D36" s="37"/>
      <c r="E36" s="29">
        <f t="shared" ref="E36:T36" si="14">E30</f>
        <v>1264.9250692312987</v>
      </c>
      <c r="F36" s="29">
        <f t="shared" si="14"/>
        <v>1440.3164894946817</v>
      </c>
      <c r="G36" s="29">
        <f t="shared" si="14"/>
        <v>1426.2383309970883</v>
      </c>
      <c r="H36" s="29">
        <f t="shared" si="14"/>
        <v>1490.8798813869989</v>
      </c>
      <c r="I36" s="29">
        <f t="shared" si="14"/>
        <v>1406.9351995127163</v>
      </c>
      <c r="J36" s="29">
        <f t="shared" si="14"/>
        <v>1446.8737500881912</v>
      </c>
      <c r="K36" s="29">
        <f t="shared" si="14"/>
        <v>1263.7048070212804</v>
      </c>
      <c r="L36" s="29">
        <f t="shared" si="14"/>
        <v>1462.897376000768</v>
      </c>
      <c r="M36" s="29">
        <f t="shared" si="14"/>
        <v>1460.570302622587</v>
      </c>
      <c r="N36" s="29">
        <f t="shared" si="14"/>
        <v>1207.8085003819428</v>
      </c>
      <c r="O36" s="29">
        <f t="shared" si="14"/>
        <v>1348.3144526129527</v>
      </c>
      <c r="P36" s="29">
        <f t="shared" si="14"/>
        <v>1721.0433476400099</v>
      </c>
      <c r="Q36" s="29">
        <f t="shared" si="14"/>
        <v>1647.1832284308862</v>
      </c>
      <c r="R36" s="30">
        <f t="shared" si="14"/>
        <v>1405.3095454403847</v>
      </c>
      <c r="S36" s="30">
        <f t="shared" si="14"/>
        <v>1343.5607598553615</v>
      </c>
      <c r="T36" s="30">
        <f t="shared" si="14"/>
        <v>1293.1906363197295</v>
      </c>
      <c r="U36" s="33"/>
    </row>
    <row r="37" spans="2:21" x14ac:dyDescent="0.3">
      <c r="C37" s="3" t="s">
        <v>111</v>
      </c>
      <c r="D37" s="37"/>
      <c r="E37" s="29">
        <f>E31</f>
        <v>1264.9250692312987</v>
      </c>
      <c r="F37" s="29">
        <f t="shared" ref="F37:T37" si="15">F31</f>
        <v>1440.3164894946817</v>
      </c>
      <c r="G37" s="29">
        <f t="shared" si="15"/>
        <v>1426.2383309970883</v>
      </c>
      <c r="H37" s="29">
        <f t="shared" si="15"/>
        <v>1490.8798813869989</v>
      </c>
      <c r="I37" s="29">
        <f t="shared" si="15"/>
        <v>1406.9351995127163</v>
      </c>
      <c r="J37" s="29">
        <f t="shared" si="15"/>
        <v>1446.8737500881912</v>
      </c>
      <c r="K37" s="29">
        <f t="shared" si="15"/>
        <v>1263.7048070212804</v>
      </c>
      <c r="L37" s="29">
        <f t="shared" si="15"/>
        <v>1462.897376000768</v>
      </c>
      <c r="M37" s="29">
        <f t="shared" si="15"/>
        <v>1460.570302622587</v>
      </c>
      <c r="N37" s="29">
        <f t="shared" si="15"/>
        <v>1207.8085003819428</v>
      </c>
      <c r="O37" s="29">
        <f t="shared" si="15"/>
        <v>1348.3144526129527</v>
      </c>
      <c r="P37" s="29">
        <f t="shared" si="15"/>
        <v>1721.0433476400099</v>
      </c>
      <c r="Q37" s="29">
        <f t="shared" si="15"/>
        <v>1647.1832284308862</v>
      </c>
      <c r="R37" s="30">
        <f t="shared" si="15"/>
        <v>1405.3095454403847</v>
      </c>
      <c r="S37" s="30">
        <f t="shared" si="15"/>
        <v>1057.5156778598841</v>
      </c>
      <c r="T37" s="30">
        <f t="shared" si="15"/>
        <v>709.57497294673522</v>
      </c>
      <c r="U37" s="33"/>
    </row>
    <row r="38" spans="2:21" x14ac:dyDescent="0.3">
      <c r="C38" s="3" t="s">
        <v>25</v>
      </c>
      <c r="D38" s="36"/>
      <c r="E38" s="29">
        <f>'Input Data'!B108</f>
        <v>344.16030241923056</v>
      </c>
      <c r="F38" s="29">
        <f>'Input Data'!C108</f>
        <v>409.33157632174698</v>
      </c>
      <c r="G38" s="29">
        <f>'Input Data'!D108</f>
        <v>354.55048169631976</v>
      </c>
      <c r="H38" s="29">
        <f>'Input Data'!E108</f>
        <v>384.5614451915983</v>
      </c>
      <c r="I38" s="29">
        <f>'Input Data'!F108</f>
        <v>376.31214900145699</v>
      </c>
      <c r="J38" s="29">
        <f>'Input Data'!G108</f>
        <v>378.82627916568674</v>
      </c>
      <c r="K38" s="29">
        <f>'Input Data'!H108</f>
        <v>350.66078588480235</v>
      </c>
      <c r="L38" s="29">
        <f>'Input Data'!I108</f>
        <v>393.49886554074726</v>
      </c>
      <c r="M38" s="29">
        <f>'Input Data'!J108</f>
        <v>390.4386788744622</v>
      </c>
      <c r="N38" s="29">
        <f>'Input Data'!K108</f>
        <v>384.45784267302167</v>
      </c>
      <c r="O38" s="29">
        <f>'Input Data'!L108</f>
        <v>359.90273563141778</v>
      </c>
      <c r="P38" s="29">
        <f>'Input Data'!M108</f>
        <v>461.75000874233183</v>
      </c>
      <c r="Q38" s="29">
        <f>'Input Data'!N108</f>
        <v>470.17156377661871</v>
      </c>
      <c r="R38" s="30">
        <f>'Input Data'!O108</f>
        <v>398.7133450361361</v>
      </c>
      <c r="S38" s="30">
        <f>'Input Data'!P108</f>
        <v>398.7133450361361</v>
      </c>
      <c r="T38" s="30">
        <f>'Input Data'!Q108</f>
        <v>398.7133450361361</v>
      </c>
      <c r="U38" s="33"/>
    </row>
    <row r="39" spans="2:21" x14ac:dyDescent="0.3">
      <c r="C39" s="3" t="s">
        <v>30</v>
      </c>
      <c r="D39" s="36"/>
      <c r="E39" s="29">
        <f>'Input Data'!B134</f>
        <v>294.34480095765082</v>
      </c>
      <c r="F39" s="29">
        <f>'Input Data'!C134</f>
        <v>384.0887728958412</v>
      </c>
      <c r="G39" s="29">
        <f>'Input Data'!D134</f>
        <v>354.6501397067691</v>
      </c>
      <c r="H39" s="29">
        <f>'Input Data'!E134</f>
        <v>362.37121765192694</v>
      </c>
      <c r="I39" s="29">
        <f>'Input Data'!F134</f>
        <v>277.69574693002238</v>
      </c>
      <c r="J39" s="29">
        <f>'Input Data'!G134</f>
        <v>269.62750128036924</v>
      </c>
      <c r="K39" s="29">
        <f>'Input Data'!H134</f>
        <v>263.16560760673144</v>
      </c>
      <c r="L39" s="29">
        <f>'Input Data'!I134</f>
        <v>263.39161993274718</v>
      </c>
      <c r="M39" s="29">
        <f>'Input Data'!J134</f>
        <v>227.33557179712574</v>
      </c>
      <c r="N39" s="29">
        <f>'Input Data'!K134</f>
        <v>203.99266507564818</v>
      </c>
      <c r="O39" s="29">
        <f>'Input Data'!L134</f>
        <v>311.07827855682604</v>
      </c>
      <c r="P39" s="29">
        <f>'Input Data'!M134</f>
        <v>409.13943258419778</v>
      </c>
      <c r="Q39" s="29">
        <f>'Input Data'!N134</f>
        <v>345.70055848108387</v>
      </c>
      <c r="R39" s="30">
        <f>'Input Data'!O134</f>
        <v>313.2788594898056</v>
      </c>
      <c r="S39" s="30">
        <f>'Input Data'!P134</f>
        <v>303.09272802665561</v>
      </c>
      <c r="T39" s="30">
        <f>'Input Data'!Q134</f>
        <v>326.78373414625992</v>
      </c>
      <c r="U39" s="33"/>
    </row>
    <row r="40" spans="2:21" x14ac:dyDescent="0.3">
      <c r="C40" s="3" t="s">
        <v>108</v>
      </c>
      <c r="D40" s="36"/>
      <c r="E40" s="29">
        <f>E36-E$38-E$39</f>
        <v>626.41996585441734</v>
      </c>
      <c r="F40" s="29">
        <f t="shared" ref="F40:T40" si="16">F36-F$38-F$39</f>
        <v>646.89614027709354</v>
      </c>
      <c r="G40" s="29">
        <f t="shared" si="16"/>
        <v>717.03770959399935</v>
      </c>
      <c r="H40" s="29">
        <f t="shared" si="16"/>
        <v>743.9472185434737</v>
      </c>
      <c r="I40" s="29">
        <f t="shared" si="16"/>
        <v>752.92730358123708</v>
      </c>
      <c r="J40" s="29">
        <f t="shared" si="16"/>
        <v>798.41996964213536</v>
      </c>
      <c r="K40" s="29">
        <f t="shared" si="16"/>
        <v>649.87841352974658</v>
      </c>
      <c r="L40" s="29">
        <f t="shared" si="16"/>
        <v>806.00689052727341</v>
      </c>
      <c r="M40" s="29">
        <f t="shared" si="16"/>
        <v>842.79605195099884</v>
      </c>
      <c r="N40" s="29">
        <f t="shared" si="16"/>
        <v>619.35799263327294</v>
      </c>
      <c r="O40" s="29">
        <f t="shared" si="16"/>
        <v>677.3334384247089</v>
      </c>
      <c r="P40" s="29">
        <f t="shared" si="16"/>
        <v>850.15390631348032</v>
      </c>
      <c r="Q40" s="29">
        <f t="shared" si="16"/>
        <v>831.31110617318359</v>
      </c>
      <c r="R40" s="30">
        <f t="shared" si="16"/>
        <v>693.31734091444287</v>
      </c>
      <c r="S40" s="30">
        <f t="shared" si="16"/>
        <v>641.75468679256983</v>
      </c>
      <c r="T40" s="30">
        <f t="shared" si="16"/>
        <v>567.69355713733341</v>
      </c>
      <c r="U40" s="33"/>
    </row>
    <row r="41" spans="2:21" x14ac:dyDescent="0.3">
      <c r="C41" s="3" t="s">
        <v>112</v>
      </c>
      <c r="D41" s="36"/>
      <c r="E41" s="29">
        <f>E37-E$38-E$39</f>
        <v>626.41996585441734</v>
      </c>
      <c r="F41" s="29">
        <f t="shared" ref="F41:T41" si="17">F37-F$38-F$39</f>
        <v>646.89614027709354</v>
      </c>
      <c r="G41" s="29">
        <f t="shared" si="17"/>
        <v>717.03770959399935</v>
      </c>
      <c r="H41" s="29">
        <f t="shared" si="17"/>
        <v>743.9472185434737</v>
      </c>
      <c r="I41" s="29">
        <f t="shared" si="17"/>
        <v>752.92730358123708</v>
      </c>
      <c r="J41" s="29">
        <f t="shared" si="17"/>
        <v>798.41996964213536</v>
      </c>
      <c r="K41" s="29">
        <f t="shared" si="17"/>
        <v>649.87841352974658</v>
      </c>
      <c r="L41" s="29">
        <f t="shared" si="17"/>
        <v>806.00689052727341</v>
      </c>
      <c r="M41" s="29">
        <f t="shared" si="17"/>
        <v>842.79605195099884</v>
      </c>
      <c r="N41" s="29">
        <f t="shared" si="17"/>
        <v>619.35799263327294</v>
      </c>
      <c r="O41" s="29">
        <f t="shared" si="17"/>
        <v>677.3334384247089</v>
      </c>
      <c r="P41" s="29">
        <f t="shared" si="17"/>
        <v>850.15390631348032</v>
      </c>
      <c r="Q41" s="29">
        <f t="shared" si="17"/>
        <v>831.31110617318359</v>
      </c>
      <c r="R41" s="30">
        <f t="shared" si="17"/>
        <v>693.31734091444287</v>
      </c>
      <c r="S41" s="30">
        <f t="shared" si="17"/>
        <v>355.70960479709237</v>
      </c>
      <c r="T41" s="30">
        <f t="shared" si="17"/>
        <v>-15.922106235660806</v>
      </c>
      <c r="U41" s="33"/>
    </row>
    <row r="42" spans="2:21" x14ac:dyDescent="0.3">
      <c r="C42" s="22"/>
      <c r="D42" s="32"/>
      <c r="E42" s="52"/>
      <c r="F42" s="52"/>
      <c r="G42" s="52"/>
      <c r="H42" s="52"/>
      <c r="I42" s="52"/>
      <c r="J42" s="52"/>
      <c r="K42" s="52"/>
      <c r="L42" s="52"/>
      <c r="M42" s="52"/>
      <c r="N42" s="52"/>
      <c r="O42" s="52"/>
      <c r="P42" s="52"/>
      <c r="Q42" s="52"/>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Data'!B231</f>
        <v>21.18638330415266</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8">R40</f>
        <v>693.31734091444287</v>
      </c>
      <c r="E48" s="29">
        <f t="shared" si="18"/>
        <v>641.75468679256983</v>
      </c>
      <c r="F48" s="29">
        <f t="shared" si="18"/>
        <v>567.69355713733341</v>
      </c>
      <c r="G48" s="52"/>
      <c r="H48" s="52"/>
      <c r="I48" s="52"/>
      <c r="J48" s="52"/>
      <c r="K48" s="52"/>
      <c r="L48" s="52"/>
      <c r="M48" s="52"/>
      <c r="N48" s="52"/>
      <c r="O48" s="52"/>
      <c r="P48" s="52"/>
      <c r="Q48" s="40"/>
      <c r="R48" s="40"/>
      <c r="S48" s="40"/>
      <c r="T48" s="33"/>
    </row>
    <row r="49" spans="2:20" x14ac:dyDescent="0.3">
      <c r="C49" s="3" t="s">
        <v>112</v>
      </c>
      <c r="D49" s="30">
        <f t="shared" si="18"/>
        <v>693.31734091444287</v>
      </c>
      <c r="E49" s="29">
        <f t="shared" si="18"/>
        <v>355.70960479709237</v>
      </c>
      <c r="F49" s="29">
        <f t="shared" si="18"/>
        <v>-15.922106235660806</v>
      </c>
      <c r="G49" s="52"/>
      <c r="H49" s="52"/>
      <c r="I49" s="52"/>
      <c r="J49" s="52"/>
      <c r="K49" s="52"/>
      <c r="L49" s="52"/>
      <c r="M49" s="52"/>
      <c r="N49" s="52"/>
      <c r="O49" s="52"/>
      <c r="P49" s="52"/>
      <c r="Q49" s="40"/>
      <c r="R49" s="40"/>
      <c r="S49" s="40"/>
      <c r="T49" s="33"/>
    </row>
    <row r="50" spans="2:20" x14ac:dyDescent="0.3">
      <c r="C50" s="3" t="s">
        <v>160</v>
      </c>
      <c r="D50" s="30">
        <f>'Input Data'!B159</f>
        <v>141.64653609662346</v>
      </c>
      <c r="E50" s="29">
        <f>'Input Data'!C159</f>
        <v>148.51214256617118</v>
      </c>
      <c r="F50" s="29">
        <f>'Input Data'!D159</f>
        <v>138.21373286184962</v>
      </c>
      <c r="G50" s="52"/>
      <c r="H50" s="52"/>
      <c r="I50" s="52"/>
      <c r="J50" s="52"/>
      <c r="K50" s="52"/>
      <c r="L50" s="52"/>
      <c r="M50" s="52"/>
      <c r="N50" s="52"/>
      <c r="O50" s="52"/>
      <c r="P50" s="52"/>
      <c r="Q50" s="40"/>
      <c r="R50" s="40"/>
      <c r="S50" s="40"/>
      <c r="T50" s="33"/>
    </row>
    <row r="51" spans="2:20" x14ac:dyDescent="0.3">
      <c r="C51" s="3" t="s">
        <v>126</v>
      </c>
      <c r="D51" s="30">
        <f>D48-D$50-$D$45</f>
        <v>530.4844215136668</v>
      </c>
      <c r="E51" s="29">
        <f t="shared" ref="E51:F52" si="19">E48-E$50-$D$45</f>
        <v>472.05616092224597</v>
      </c>
      <c r="F51" s="29">
        <f t="shared" si="19"/>
        <v>408.29344097133111</v>
      </c>
      <c r="G51" s="52"/>
      <c r="H51" s="52"/>
      <c r="I51" s="52"/>
      <c r="J51" s="52"/>
      <c r="K51" s="52"/>
      <c r="L51" s="52"/>
      <c r="M51" s="52"/>
      <c r="N51" s="52"/>
      <c r="O51" s="52"/>
      <c r="P51" s="52"/>
      <c r="Q51" s="40"/>
      <c r="R51" s="40"/>
      <c r="S51" s="40"/>
      <c r="T51" s="33"/>
    </row>
    <row r="52" spans="2:20" x14ac:dyDescent="0.3">
      <c r="C52" s="3" t="s">
        <v>127</v>
      </c>
      <c r="D52" s="30">
        <f>D49-D$50-$D$45</f>
        <v>530.4844215136668</v>
      </c>
      <c r="E52" s="29">
        <f t="shared" si="19"/>
        <v>186.01107892676853</v>
      </c>
      <c r="F52" s="29">
        <f>F49-F$50-$D$45</f>
        <v>-175.32222240166308</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Data'!B184</f>
        <v>0.96609255842056285</v>
      </c>
      <c r="E57" s="52"/>
      <c r="F57" s="52"/>
      <c r="G57" s="52"/>
      <c r="H57" s="52"/>
      <c r="I57" s="52"/>
      <c r="J57" s="52"/>
      <c r="K57" s="52"/>
      <c r="L57" s="52"/>
      <c r="M57" s="52"/>
      <c r="N57" s="52"/>
      <c r="O57" s="52"/>
      <c r="P57" s="52"/>
      <c r="Q57" s="40"/>
      <c r="R57" s="40"/>
      <c r="S57" s="40"/>
      <c r="T57" s="33"/>
    </row>
    <row r="58" spans="2:20" x14ac:dyDescent="0.3">
      <c r="C58" s="3" t="s">
        <v>129</v>
      </c>
      <c r="D58" s="43">
        <f>'Input Data'!B208</f>
        <v>0.59091128196394072</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723.99497200507687</v>
      </c>
      <c r="E62" s="52"/>
      <c r="F62" s="52"/>
      <c r="G62" s="52"/>
      <c r="H62" s="52"/>
      <c r="I62" s="52"/>
      <c r="J62" s="52"/>
      <c r="K62" s="52"/>
      <c r="L62" s="52"/>
      <c r="M62" s="52"/>
      <c r="N62" s="52"/>
      <c r="O62" s="52"/>
      <c r="P62" s="52"/>
      <c r="Q62" s="40"/>
      <c r="R62" s="40"/>
      <c r="S62" s="40"/>
      <c r="T62" s="33"/>
    </row>
    <row r="63" spans="2:20" x14ac:dyDescent="0.3">
      <c r="C63" s="3" t="s">
        <v>131</v>
      </c>
      <c r="D63" s="30">
        <f>F52/D$56/D$57/D$58</f>
        <v>-310.88524762383497</v>
      </c>
      <c r="E63" s="52"/>
      <c r="F63" s="52"/>
      <c r="G63" s="52"/>
      <c r="H63" s="52"/>
      <c r="I63" s="52"/>
      <c r="J63" s="52"/>
      <c r="K63" s="52"/>
      <c r="L63" s="52"/>
      <c r="M63" s="52"/>
      <c r="N63" s="52"/>
      <c r="O63" s="52"/>
      <c r="P63" s="52"/>
      <c r="Q63" s="40"/>
      <c r="R63" s="40"/>
      <c r="S63" s="40"/>
      <c r="T63" s="33"/>
    </row>
    <row r="64" spans="2:20" ht="14.5" x14ac:dyDescent="0.35">
      <c r="C64" s="3" t="s">
        <v>31</v>
      </c>
      <c r="D64" s="30">
        <f>D63-D62</f>
        <v>-1034.8802196289118</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723.99497200507687</v>
      </c>
    </row>
    <row r="72" spans="2:20" ht="14.5" x14ac:dyDescent="0.35">
      <c r="B72" s="75" t="s">
        <v>195</v>
      </c>
    </row>
  </sheetData>
  <phoneticPr fontId="15" type="noConversion"/>
  <hyperlinks>
    <hyperlink ref="B72" location="Contents!A1" display="Link to Contents page" xr:uid="{1FD0C4B0-D5A8-4292-A299-65D48A13FAB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927B-8DA6-4AA5-8030-62D06FB6DF25}">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1.1796875" style="23" customWidth="1"/>
    <col min="4" max="19" width="10.81640625" style="23"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Data'!B27</f>
        <v>7231.9505359738259</v>
      </c>
      <c r="E9" s="28">
        <f>'Input Data'!C27</f>
        <v>7240.5030168817793</v>
      </c>
      <c r="F9" s="28">
        <f>'Input Data'!D27</f>
        <v>7339.1358251154306</v>
      </c>
      <c r="G9" s="28">
        <f>'Input Data'!E27</f>
        <v>7317.063243822362</v>
      </c>
      <c r="H9" s="28">
        <f>'Input Data'!F27</f>
        <v>7340.9792855219521</v>
      </c>
      <c r="I9" s="28">
        <f>'Input Data'!G27</f>
        <v>7351.1993265658784</v>
      </c>
      <c r="J9" s="28">
        <f>'Input Data'!H27</f>
        <v>7305.1136460485395</v>
      </c>
      <c r="K9" s="28">
        <f>'Input Data'!I27</f>
        <v>7053.8242491761175</v>
      </c>
      <c r="L9" s="28">
        <f>'Input Data'!J27</f>
        <v>7009.3123015587007</v>
      </c>
      <c r="M9" s="28">
        <f>'Input Data'!K27</f>
        <v>7066.0162721784027</v>
      </c>
      <c r="N9" s="28">
        <f>'Input Data'!L27</f>
        <v>7246.6691429591174</v>
      </c>
      <c r="O9" s="28">
        <f>'Input Data'!M27</f>
        <v>7495.1241491497731</v>
      </c>
      <c r="P9" s="28">
        <f>'Input Data'!N27</f>
        <v>7625.8057856158766</v>
      </c>
      <c r="Q9" s="28">
        <f>'Input Data'!O27</f>
        <v>7675.3167839180805</v>
      </c>
      <c r="R9" s="30">
        <f>'Input Data'!P27</f>
        <v>7703.9143999311063</v>
      </c>
      <c r="S9" s="30">
        <f>'Input Data'!Q27</f>
        <v>7721.2310422389974</v>
      </c>
      <c r="T9" s="30">
        <f>'Input Data'!R27</f>
        <v>7725.7623267563122</v>
      </c>
      <c r="V9" s="31"/>
    </row>
    <row r="10" spans="1:22" x14ac:dyDescent="0.3">
      <c r="C10" s="24" t="s">
        <v>26</v>
      </c>
      <c r="D10" s="28">
        <f>D9</f>
        <v>7231.9505359738259</v>
      </c>
      <c r="E10" s="28">
        <f t="shared" ref="E10:Q10" si="0">E9</f>
        <v>7240.5030168817793</v>
      </c>
      <c r="F10" s="28">
        <f t="shared" si="0"/>
        <v>7339.1358251154306</v>
      </c>
      <c r="G10" s="28">
        <f t="shared" si="0"/>
        <v>7317.063243822362</v>
      </c>
      <c r="H10" s="28">
        <f t="shared" si="0"/>
        <v>7340.9792855219521</v>
      </c>
      <c r="I10" s="28">
        <f t="shared" si="0"/>
        <v>7351.1993265658784</v>
      </c>
      <c r="J10" s="28">
        <f t="shared" si="0"/>
        <v>7305.1136460485395</v>
      </c>
      <c r="K10" s="28">
        <f t="shared" si="0"/>
        <v>7053.8242491761175</v>
      </c>
      <c r="L10" s="28">
        <f t="shared" si="0"/>
        <v>7009.3123015587007</v>
      </c>
      <c r="M10" s="28">
        <f t="shared" si="0"/>
        <v>7066.0162721784027</v>
      </c>
      <c r="N10" s="28">
        <f t="shared" si="0"/>
        <v>7246.6691429591174</v>
      </c>
      <c r="O10" s="28">
        <f t="shared" si="0"/>
        <v>7495.1241491497731</v>
      </c>
      <c r="P10" s="28">
        <f t="shared" si="0"/>
        <v>7625.8057856158766</v>
      </c>
      <c r="Q10" s="28">
        <f t="shared" si="0"/>
        <v>7675.3167839180805</v>
      </c>
      <c r="R10" s="30">
        <f>'Input Data'!B287</f>
        <v>7529.9613803390357</v>
      </c>
      <c r="S10" s="30">
        <f>'Input Data'!C287</f>
        <v>7530.2773502121063</v>
      </c>
      <c r="T10" s="30"/>
      <c r="V10" s="31"/>
    </row>
    <row r="11" spans="1:22" x14ac:dyDescent="0.3">
      <c r="C11" s="3" t="s">
        <v>28</v>
      </c>
      <c r="D11" s="28"/>
      <c r="E11" s="29"/>
      <c r="F11" s="29"/>
      <c r="G11" s="29"/>
      <c r="H11" s="29"/>
      <c r="I11" s="29"/>
      <c r="J11" s="29"/>
      <c r="K11" s="29"/>
      <c r="L11" s="29"/>
      <c r="M11" s="29"/>
      <c r="N11" s="29"/>
      <c r="O11" s="29"/>
      <c r="P11" s="29"/>
      <c r="Q11" s="29"/>
      <c r="R11" s="30">
        <f>R10-R9</f>
        <v>-173.95301959207063</v>
      </c>
      <c r="S11" s="30">
        <f>S10-S9</f>
        <v>-190.95369202689108</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733.38348554119693</v>
      </c>
      <c r="F17" s="29">
        <f t="shared" ref="F17:T17" si="2">F21+F24</f>
        <v>663.77955196978189</v>
      </c>
      <c r="G17" s="29">
        <f t="shared" si="2"/>
        <v>666.02446580118317</v>
      </c>
      <c r="H17" s="29">
        <f t="shared" si="2"/>
        <v>778.3282308981602</v>
      </c>
      <c r="I17" s="29">
        <f t="shared" si="2"/>
        <v>825.10286057674591</v>
      </c>
      <c r="J17" s="29">
        <f t="shared" si="2"/>
        <v>792.63764049103361</v>
      </c>
      <c r="K17" s="29">
        <f t="shared" si="2"/>
        <v>784.80274569628375</v>
      </c>
      <c r="L17" s="29">
        <f t="shared" si="2"/>
        <v>672.73349383723269</v>
      </c>
      <c r="M17" s="29">
        <f t="shared" si="2"/>
        <v>606.24881519918449</v>
      </c>
      <c r="N17" s="29">
        <f t="shared" si="2"/>
        <v>532.99014809670814</v>
      </c>
      <c r="O17" s="29">
        <f t="shared" si="2"/>
        <v>590.79967044328009</v>
      </c>
      <c r="P17" s="29">
        <f t="shared" si="2"/>
        <v>664.23005642363012</v>
      </c>
      <c r="Q17" s="29">
        <f t="shared" si="2"/>
        <v>722.89300368858062</v>
      </c>
      <c r="R17" s="30">
        <f t="shared" si="2"/>
        <v>714.58645373137688</v>
      </c>
      <c r="S17" s="30">
        <f t="shared" si="2"/>
        <v>697.88150993206375</v>
      </c>
      <c r="T17" s="30">
        <f t="shared" si="2"/>
        <v>689.98575193427507</v>
      </c>
    </row>
    <row r="18" spans="2:21" x14ac:dyDescent="0.3">
      <c r="C18" s="3" t="s">
        <v>110</v>
      </c>
      <c r="D18" s="36"/>
      <c r="E18" s="29">
        <f>E22+E25</f>
        <v>733.38348554119693</v>
      </c>
      <c r="F18" s="29">
        <f t="shared" ref="F18:T18" si="3">F22+F25</f>
        <v>663.77955196978189</v>
      </c>
      <c r="G18" s="29">
        <f t="shared" si="3"/>
        <v>666.02446580118317</v>
      </c>
      <c r="H18" s="29">
        <f t="shared" si="3"/>
        <v>778.3282308981602</v>
      </c>
      <c r="I18" s="29">
        <f t="shared" si="3"/>
        <v>825.10286057674591</v>
      </c>
      <c r="J18" s="29">
        <f t="shared" si="3"/>
        <v>792.63764049103361</v>
      </c>
      <c r="K18" s="29">
        <f t="shared" si="3"/>
        <v>784.80274569628375</v>
      </c>
      <c r="L18" s="29">
        <f t="shared" si="3"/>
        <v>672.73349383723269</v>
      </c>
      <c r="M18" s="29">
        <f t="shared" si="3"/>
        <v>606.24881519918449</v>
      </c>
      <c r="N18" s="29">
        <f t="shared" si="3"/>
        <v>532.99014809670814</v>
      </c>
      <c r="O18" s="29">
        <f t="shared" si="3"/>
        <v>590.79967044328009</v>
      </c>
      <c r="P18" s="29">
        <f t="shared" si="3"/>
        <v>664.23005642363012</v>
      </c>
      <c r="Q18" s="29">
        <f t="shared" si="3"/>
        <v>722.89300368858062</v>
      </c>
      <c r="R18" s="30">
        <f t="shared" si="3"/>
        <v>714.58645373137688</v>
      </c>
      <c r="S18" s="30">
        <f t="shared" si="3"/>
        <v>682.12346932205355</v>
      </c>
      <c r="T18" s="30">
        <f t="shared" si="3"/>
        <v>672.92172081578724</v>
      </c>
    </row>
    <row r="19" spans="2:21" x14ac:dyDescent="0.3">
      <c r="C19" s="3" t="s">
        <v>149</v>
      </c>
      <c r="D19" s="37"/>
      <c r="E19" s="38"/>
      <c r="F19" s="38"/>
      <c r="G19" s="38"/>
      <c r="H19" s="38"/>
      <c r="I19" s="38"/>
      <c r="J19" s="38"/>
      <c r="K19" s="38"/>
      <c r="L19" s="38"/>
      <c r="M19" s="38"/>
      <c r="N19" s="38"/>
      <c r="O19" s="38"/>
      <c r="P19" s="38"/>
      <c r="Q19" s="38"/>
      <c r="R19" s="30">
        <f t="shared" ref="R19" si="4">R18-R17</f>
        <v>0</v>
      </c>
      <c r="S19" s="30">
        <f>S18-S17</f>
        <v>-15.758040610010198</v>
      </c>
      <c r="T19" s="30">
        <f>T18-T17</f>
        <v>-17.064031118487833</v>
      </c>
    </row>
    <row r="20" spans="2:21" x14ac:dyDescent="0.3">
      <c r="C20" s="24" t="s">
        <v>24</v>
      </c>
      <c r="D20" s="25"/>
      <c r="E20" s="44">
        <f>'Input Data'!B53</f>
        <v>6.8682818280363239E-2</v>
      </c>
      <c r="F20" s="44">
        <f>'Input Data'!C53</f>
        <v>6.4390530290481446E-2</v>
      </c>
      <c r="G20" s="44">
        <f>'Input Data'!D53</f>
        <v>6.5330604568048914E-2</v>
      </c>
      <c r="H20" s="44">
        <f>'Input Data'!E53</f>
        <v>7.4277401391407705E-2</v>
      </c>
      <c r="I20" s="44">
        <f>'Input Data'!F53</f>
        <v>8.3537483244948987E-2</v>
      </c>
      <c r="J20" s="44">
        <f>'Input Data'!G53</f>
        <v>8.3197323451887573E-2</v>
      </c>
      <c r="K20" s="44">
        <f>'Input Data'!H53</f>
        <v>8.2434914408504922E-2</v>
      </c>
      <c r="L20" s="44">
        <f>'Input Data'!I53</f>
        <v>7.7381735443024749E-2</v>
      </c>
      <c r="M20" s="44">
        <f>'Input Data'!J53</f>
        <v>6.9874171085933912E-2</v>
      </c>
      <c r="N20" s="44">
        <f>'Input Data'!K53</f>
        <v>5.7664449388203379E-2</v>
      </c>
      <c r="O20" s="44">
        <f>'Input Data'!L53</f>
        <v>6.452530475927333E-2</v>
      </c>
      <c r="P20" s="44">
        <f>'Input Data'!M53</f>
        <v>7.3739259859061629E-2</v>
      </c>
      <c r="Q20" s="44">
        <f>'Input Data'!N53</f>
        <v>7.8009873841578051E-2</v>
      </c>
      <c r="R20" s="45">
        <f>'Input Data'!O53</f>
        <v>7.5811146268641633E-2</v>
      </c>
      <c r="S20" s="45">
        <f>'Input Data'!P53</f>
        <v>7.3476579612712867E-2</v>
      </c>
      <c r="T20" s="45">
        <f>'Input Data'!Q53</f>
        <v>7.2250811805281256E-2</v>
      </c>
    </row>
    <row r="21" spans="2:21" x14ac:dyDescent="0.3">
      <c r="C21" s="3" t="s">
        <v>150</v>
      </c>
      <c r="D21" s="36"/>
      <c r="E21" s="29">
        <f>E$20*D9</f>
        <v>496.71074447486581</v>
      </c>
      <c r="F21" s="29">
        <f t="shared" ref="F21:T21" si="5">F$20*E9</f>
        <v>466.21982882684853</v>
      </c>
      <c r="G21" s="29">
        <f t="shared" si="5"/>
        <v>479.47018046181756</v>
      </c>
      <c r="H21" s="29">
        <f t="shared" si="5"/>
        <v>543.4924435677093</v>
      </c>
      <c r="I21" s="29">
        <f t="shared" si="5"/>
        <v>613.24693406580764</v>
      </c>
      <c r="J21" s="29">
        <f t="shared" si="5"/>
        <v>611.60010813159954</v>
      </c>
      <c r="K21" s="29">
        <f t="shared" si="5"/>
        <v>602.19641815641273</v>
      </c>
      <c r="L21" s="29">
        <f t="shared" si="5"/>
        <v>545.83716191133897</v>
      </c>
      <c r="M21" s="29">
        <f t="shared" si="5"/>
        <v>489.76988695385387</v>
      </c>
      <c r="N21" s="29">
        <f t="shared" si="5"/>
        <v>407.45793770325304</v>
      </c>
      <c r="O21" s="29">
        <f t="shared" si="5"/>
        <v>467.59353493905911</v>
      </c>
      <c r="P21" s="29">
        <f t="shared" si="5"/>
        <v>552.6849073100833</v>
      </c>
      <c r="Q21" s="29">
        <f t="shared" si="5"/>
        <v>594.8881472762705</v>
      </c>
      <c r="R21" s="30">
        <f t="shared" si="5"/>
        <v>581.87456336377363</v>
      </c>
      <c r="S21" s="30">
        <f t="shared" si="5"/>
        <v>566.05727973606304</v>
      </c>
      <c r="T21" s="30">
        <f t="shared" si="5"/>
        <v>557.86521093790543</v>
      </c>
    </row>
    <row r="22" spans="2:21" x14ac:dyDescent="0.3">
      <c r="C22" s="3" t="s">
        <v>151</v>
      </c>
      <c r="D22" s="36"/>
      <c r="E22" s="29">
        <f>E$20*D10</f>
        <v>496.71074447486581</v>
      </c>
      <c r="F22" s="29">
        <f t="shared" ref="F22:T22" si="6">F$20*E10</f>
        <v>466.21982882684853</v>
      </c>
      <c r="G22" s="29">
        <f t="shared" si="6"/>
        <v>479.47018046181756</v>
      </c>
      <c r="H22" s="29">
        <f t="shared" si="6"/>
        <v>543.4924435677093</v>
      </c>
      <c r="I22" s="29">
        <f t="shared" si="6"/>
        <v>613.24693406580764</v>
      </c>
      <c r="J22" s="29">
        <f t="shared" si="6"/>
        <v>611.60010813159954</v>
      </c>
      <c r="K22" s="29">
        <f t="shared" si="6"/>
        <v>602.19641815641273</v>
      </c>
      <c r="L22" s="29">
        <f t="shared" si="6"/>
        <v>545.83716191133897</v>
      </c>
      <c r="M22" s="29">
        <f t="shared" si="6"/>
        <v>489.76988695385387</v>
      </c>
      <c r="N22" s="29">
        <f t="shared" si="6"/>
        <v>407.45793770325304</v>
      </c>
      <c r="O22" s="29">
        <f t="shared" si="6"/>
        <v>467.59353493905911</v>
      </c>
      <c r="P22" s="29">
        <f t="shared" si="6"/>
        <v>552.6849073100833</v>
      </c>
      <c r="Q22" s="29">
        <f t="shared" si="6"/>
        <v>594.8881472762705</v>
      </c>
      <c r="R22" s="30">
        <f t="shared" si="6"/>
        <v>581.87456336377363</v>
      </c>
      <c r="S22" s="30">
        <f t="shared" si="6"/>
        <v>553.27580684313443</v>
      </c>
      <c r="T22" s="30">
        <f t="shared" si="6"/>
        <v>544.06865167174692</v>
      </c>
      <c r="U22" s="39"/>
    </row>
    <row r="23" spans="2:21" x14ac:dyDescent="0.3">
      <c r="C23" s="24" t="s">
        <v>29</v>
      </c>
      <c r="D23" s="25"/>
      <c r="E23" s="44">
        <f>'Input Data'!B78</f>
        <v>3.2725990020126945E-2</v>
      </c>
      <c r="F23" s="44">
        <f>'Input Data'!C78</f>
        <v>2.7285358860055439E-2</v>
      </c>
      <c r="G23" s="44">
        <f>'Input Data'!D78</f>
        <v>2.5419107887464588E-2</v>
      </c>
      <c r="H23" s="44">
        <f>'Input Data'!E78</f>
        <v>3.2094267810069528E-2</v>
      </c>
      <c r="I23" s="44">
        <f>'Input Data'!F78</f>
        <v>2.8859354899524833E-2</v>
      </c>
      <c r="J23" s="44">
        <f>'Input Data'!G78</f>
        <v>2.4626938315384515E-2</v>
      </c>
      <c r="K23" s="44">
        <f>'Input Data'!H78</f>
        <v>2.4997054992928949E-2</v>
      </c>
      <c r="L23" s="44">
        <f>'Input Data'!I78</f>
        <v>1.7989721241029658E-2</v>
      </c>
      <c r="M23" s="44">
        <f>'Input Data'!J78</f>
        <v>1.6617739834395524E-2</v>
      </c>
      <c r="N23" s="44">
        <f>'Input Data'!K78</f>
        <v>1.7765627131050246E-2</v>
      </c>
      <c r="O23" s="44">
        <f>'Input Data'!L78</f>
        <v>1.7001760819165917E-2</v>
      </c>
      <c r="P23" s="44">
        <f>'Input Data'!M78</f>
        <v>1.4882361771979475E-2</v>
      </c>
      <c r="Q23" s="44">
        <f>'Input Data'!N78</f>
        <v>1.678574828823445E-2</v>
      </c>
      <c r="R23" s="45">
        <f>'Input Data'!O78</f>
        <v>1.7290737842335244E-2</v>
      </c>
      <c r="S23" s="45">
        <f>'Input Data'!P78</f>
        <v>1.7111331117227829E-2</v>
      </c>
      <c r="T23" s="45">
        <f>'Input Data'!Q78</f>
        <v>1.7111331117227829E-2</v>
      </c>
    </row>
    <row r="24" spans="2:21" x14ac:dyDescent="0.3">
      <c r="C24" s="3" t="s">
        <v>152</v>
      </c>
      <c r="D24" s="36"/>
      <c r="E24" s="29">
        <f>E$23*D9</f>
        <v>236.67274106633113</v>
      </c>
      <c r="F24" s="29">
        <f t="shared" ref="F24:T24" si="7">F$23*E9</f>
        <v>197.55972314293339</v>
      </c>
      <c r="G24" s="29">
        <f t="shared" si="7"/>
        <v>186.55428533936558</v>
      </c>
      <c r="H24" s="29">
        <f t="shared" si="7"/>
        <v>234.83578733045096</v>
      </c>
      <c r="I24" s="29">
        <f t="shared" si="7"/>
        <v>211.85592651093825</v>
      </c>
      <c r="J24" s="29">
        <f t="shared" si="7"/>
        <v>181.03753235943407</v>
      </c>
      <c r="K24" s="29">
        <f t="shared" si="7"/>
        <v>182.60632753987105</v>
      </c>
      <c r="L24" s="29">
        <f t="shared" si="7"/>
        <v>126.89633192589368</v>
      </c>
      <c r="M24" s="29">
        <f t="shared" si="7"/>
        <v>116.47892824533059</v>
      </c>
      <c r="N24" s="29">
        <f t="shared" si="7"/>
        <v>125.53221039345514</v>
      </c>
      <c r="O24" s="29">
        <f t="shared" si="7"/>
        <v>123.20613550422098</v>
      </c>
      <c r="P24" s="29">
        <f t="shared" si="7"/>
        <v>111.54514911354677</v>
      </c>
      <c r="Q24" s="29">
        <f t="shared" si="7"/>
        <v>128.00485641231006</v>
      </c>
      <c r="R24" s="30">
        <f t="shared" si="7"/>
        <v>132.71189036760319</v>
      </c>
      <c r="S24" s="30">
        <f t="shared" si="7"/>
        <v>131.82423019600068</v>
      </c>
      <c r="T24" s="30">
        <f t="shared" si="7"/>
        <v>132.12054099636961</v>
      </c>
    </row>
    <row r="25" spans="2:21" x14ac:dyDescent="0.3">
      <c r="C25" s="3" t="s">
        <v>153</v>
      </c>
      <c r="D25" s="36"/>
      <c r="E25" s="29">
        <f>E$23*D10</f>
        <v>236.67274106633113</v>
      </c>
      <c r="F25" s="29">
        <f t="shared" ref="F25:T25" si="8">F$23*E10</f>
        <v>197.55972314293339</v>
      </c>
      <c r="G25" s="29">
        <f t="shared" si="8"/>
        <v>186.55428533936558</v>
      </c>
      <c r="H25" s="29">
        <f t="shared" si="8"/>
        <v>234.83578733045096</v>
      </c>
      <c r="I25" s="29">
        <f t="shared" si="8"/>
        <v>211.85592651093825</v>
      </c>
      <c r="J25" s="29">
        <f t="shared" si="8"/>
        <v>181.03753235943407</v>
      </c>
      <c r="K25" s="29">
        <f t="shared" si="8"/>
        <v>182.60632753987105</v>
      </c>
      <c r="L25" s="29">
        <f t="shared" si="8"/>
        <v>126.89633192589368</v>
      </c>
      <c r="M25" s="29">
        <f t="shared" si="8"/>
        <v>116.47892824533059</v>
      </c>
      <c r="N25" s="29">
        <f t="shared" si="8"/>
        <v>125.53221039345514</v>
      </c>
      <c r="O25" s="29">
        <f t="shared" si="8"/>
        <v>123.20613550422098</v>
      </c>
      <c r="P25" s="29">
        <f t="shared" si="8"/>
        <v>111.54514911354677</v>
      </c>
      <c r="Q25" s="29">
        <f t="shared" si="8"/>
        <v>128.00485641231006</v>
      </c>
      <c r="R25" s="30">
        <f t="shared" si="8"/>
        <v>132.71189036760319</v>
      </c>
      <c r="S25" s="30">
        <f t="shared" si="8"/>
        <v>128.84766247891915</v>
      </c>
      <c r="T25" s="30">
        <f t="shared" si="8"/>
        <v>128.85306914404035</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9">E16</f>
        <v>2011/12</v>
      </c>
      <c r="F29" s="27" t="str">
        <f t="shared" si="9"/>
        <v>2012/13</v>
      </c>
      <c r="G29" s="27" t="str">
        <f t="shared" si="9"/>
        <v>2013/14</v>
      </c>
      <c r="H29" s="27" t="str">
        <f t="shared" si="9"/>
        <v>2014/15</v>
      </c>
      <c r="I29" s="27" t="str">
        <f t="shared" si="9"/>
        <v>2015/16</v>
      </c>
      <c r="J29" s="27" t="str">
        <f t="shared" si="9"/>
        <v>2016/17</v>
      </c>
      <c r="K29" s="27" t="str">
        <f t="shared" si="9"/>
        <v>2017/18</v>
      </c>
      <c r="L29" s="27" t="str">
        <f t="shared" si="9"/>
        <v>2018/19</v>
      </c>
      <c r="M29" s="27" t="str">
        <f t="shared" si="9"/>
        <v>2019/20</v>
      </c>
      <c r="N29" s="27" t="str">
        <f t="shared" si="9"/>
        <v>2020/21</v>
      </c>
      <c r="O29" s="27" t="str">
        <f t="shared" si="9"/>
        <v>2021/22</v>
      </c>
      <c r="P29" s="27" t="str">
        <f t="shared" si="9"/>
        <v>2022/23</v>
      </c>
      <c r="Q29" s="27" t="str">
        <f t="shared" si="9"/>
        <v>2023/24</v>
      </c>
      <c r="R29" s="27" t="str">
        <f t="shared" si="9"/>
        <v>2024/25</v>
      </c>
      <c r="S29" s="27" t="str">
        <f t="shared" si="9"/>
        <v>2025/26</v>
      </c>
      <c r="T29" s="27" t="str">
        <f t="shared" si="9"/>
        <v>2026/27</v>
      </c>
    </row>
    <row r="30" spans="2:21" x14ac:dyDescent="0.3">
      <c r="C30" s="3" t="s">
        <v>107</v>
      </c>
      <c r="D30" s="51"/>
      <c r="E30" s="29">
        <f>'Input Data'!B311</f>
        <v>639.64333835236482</v>
      </c>
      <c r="F30" s="29">
        <f>'Input Data'!C311</f>
        <v>720.96071562066811</v>
      </c>
      <c r="G30" s="29">
        <f>'Input Data'!D311</f>
        <v>723.61076099660522</v>
      </c>
      <c r="H30" s="29">
        <f>'Input Data'!E311</f>
        <v>740.73073791619515</v>
      </c>
      <c r="I30" s="29">
        <f>'Input Data'!F311</f>
        <v>739.3237071122154</v>
      </c>
      <c r="J30" s="29">
        <f>'Input Data'!G311</f>
        <v>738.17439922128858</v>
      </c>
      <c r="K30" s="29">
        <f>'Input Data'!H311</f>
        <v>671.78327615521994</v>
      </c>
      <c r="L30" s="29">
        <f>'Input Data'!I311</f>
        <v>683.26616540496684</v>
      </c>
      <c r="M30" s="29">
        <f>'Input Data'!J311</f>
        <v>669.83741506985132</v>
      </c>
      <c r="N30" s="29">
        <f>'Input Data'!K311</f>
        <v>732.89687162324958</v>
      </c>
      <c r="O30" s="29">
        <f>'Input Data'!L311</f>
        <v>810.07137389239745</v>
      </c>
      <c r="P30" s="29">
        <f>'Input Data'!M311</f>
        <v>844.91821674091852</v>
      </c>
      <c r="Q30" s="29">
        <f>'Input Data'!N311</f>
        <v>762.16916989237643</v>
      </c>
      <c r="R30" s="30">
        <f>R9*($D$6+1)-Q9+R17</f>
        <v>782.41911020406087</v>
      </c>
      <c r="S30" s="30">
        <f>S9*($D$6+1)-R9+S17</f>
        <v>754.52138412105171</v>
      </c>
      <c r="T30" s="30">
        <f>T9*($D$6+1)-S9+T17</f>
        <v>733.86334557915427</v>
      </c>
    </row>
    <row r="31" spans="2:21" x14ac:dyDescent="0.3">
      <c r="C31" s="3" t="s">
        <v>111</v>
      </c>
      <c r="D31" s="51"/>
      <c r="E31" s="29">
        <f>E30</f>
        <v>639.64333835236482</v>
      </c>
      <c r="F31" s="29">
        <f t="shared" ref="F31:Q31" si="10">F30</f>
        <v>720.96071562066811</v>
      </c>
      <c r="G31" s="29">
        <f t="shared" si="10"/>
        <v>723.61076099660522</v>
      </c>
      <c r="H31" s="29">
        <f t="shared" si="10"/>
        <v>740.73073791619515</v>
      </c>
      <c r="I31" s="29">
        <f t="shared" si="10"/>
        <v>739.3237071122154</v>
      </c>
      <c r="J31" s="29">
        <f t="shared" si="10"/>
        <v>738.17439922128858</v>
      </c>
      <c r="K31" s="29">
        <f t="shared" si="10"/>
        <v>671.78327615521994</v>
      </c>
      <c r="L31" s="29">
        <f t="shared" si="10"/>
        <v>683.26616540496684</v>
      </c>
      <c r="M31" s="29">
        <f t="shared" si="10"/>
        <v>669.83741506985132</v>
      </c>
      <c r="N31" s="29">
        <f t="shared" si="10"/>
        <v>732.89687162324958</v>
      </c>
      <c r="O31" s="29">
        <f t="shared" si="10"/>
        <v>810.07137389239745</v>
      </c>
      <c r="P31" s="29">
        <f t="shared" si="10"/>
        <v>844.91821674091852</v>
      </c>
      <c r="Q31" s="29">
        <f t="shared" si="10"/>
        <v>762.16916989237643</v>
      </c>
      <c r="R31" s="30">
        <f>R9*($D$6+1)-Q10+R18</f>
        <v>782.41911020406087</v>
      </c>
      <c r="S31" s="30">
        <f>S9*($D$6+1)-R10+S18</f>
        <v>912.71636310311214</v>
      </c>
      <c r="T31" s="30">
        <f>T9*($D$6+1)-S10+T18</f>
        <v>907.75300648755751</v>
      </c>
      <c r="U31" s="33"/>
    </row>
    <row r="33" spans="2:21" x14ac:dyDescent="0.3">
      <c r="B33" s="22" t="s">
        <v>154</v>
      </c>
    </row>
    <row r="35" spans="2:21" x14ac:dyDescent="0.3">
      <c r="C35" s="36"/>
      <c r="D35" s="28" t="str">
        <f>D29</f>
        <v>2010/11</v>
      </c>
      <c r="E35" s="28" t="str">
        <f t="shared" ref="E35:T35" si="11">E29</f>
        <v>2011/12</v>
      </c>
      <c r="F35" s="28" t="str">
        <f t="shared" si="11"/>
        <v>2012/13</v>
      </c>
      <c r="G35" s="28" t="str">
        <f t="shared" si="11"/>
        <v>2013/14</v>
      </c>
      <c r="H35" s="28" t="str">
        <f t="shared" si="11"/>
        <v>2014/15</v>
      </c>
      <c r="I35" s="28" t="str">
        <f t="shared" si="11"/>
        <v>2015/16</v>
      </c>
      <c r="J35" s="28" t="str">
        <f t="shared" si="11"/>
        <v>2016/17</v>
      </c>
      <c r="K35" s="28" t="str">
        <f t="shared" si="11"/>
        <v>2017/18</v>
      </c>
      <c r="L35" s="28" t="str">
        <f t="shared" si="11"/>
        <v>2018/19</v>
      </c>
      <c r="M35" s="28" t="str">
        <f t="shared" si="11"/>
        <v>2019/20</v>
      </c>
      <c r="N35" s="28" t="str">
        <f t="shared" si="11"/>
        <v>2020/21</v>
      </c>
      <c r="O35" s="28" t="str">
        <f t="shared" si="11"/>
        <v>2021/22</v>
      </c>
      <c r="P35" s="28" t="str">
        <f t="shared" si="11"/>
        <v>2022/23</v>
      </c>
      <c r="Q35" s="28" t="str">
        <f t="shared" si="11"/>
        <v>2023/24</v>
      </c>
      <c r="R35" s="28" t="str">
        <f t="shared" si="11"/>
        <v>2024/25</v>
      </c>
      <c r="S35" s="28" t="str">
        <f t="shared" si="11"/>
        <v>2025/26</v>
      </c>
      <c r="T35" s="28" t="str">
        <f t="shared" si="11"/>
        <v>2026/27</v>
      </c>
    </row>
    <row r="36" spans="2:21" x14ac:dyDescent="0.3">
      <c r="C36" s="3" t="s">
        <v>107</v>
      </c>
      <c r="D36" s="37"/>
      <c r="E36" s="29">
        <f t="shared" ref="E36:T36" si="12">E30</f>
        <v>639.64333835236482</v>
      </c>
      <c r="F36" s="29">
        <f t="shared" si="12"/>
        <v>720.96071562066811</v>
      </c>
      <c r="G36" s="29">
        <f t="shared" si="12"/>
        <v>723.61076099660522</v>
      </c>
      <c r="H36" s="29">
        <f t="shared" si="12"/>
        <v>740.73073791619515</v>
      </c>
      <c r="I36" s="29">
        <f t="shared" si="12"/>
        <v>739.3237071122154</v>
      </c>
      <c r="J36" s="29">
        <f t="shared" si="12"/>
        <v>738.17439922128858</v>
      </c>
      <c r="K36" s="29">
        <f t="shared" si="12"/>
        <v>671.78327615521994</v>
      </c>
      <c r="L36" s="29">
        <f t="shared" si="12"/>
        <v>683.26616540496684</v>
      </c>
      <c r="M36" s="29">
        <f t="shared" si="12"/>
        <v>669.83741506985132</v>
      </c>
      <c r="N36" s="29">
        <f t="shared" si="12"/>
        <v>732.89687162324958</v>
      </c>
      <c r="O36" s="29">
        <f t="shared" si="12"/>
        <v>810.07137389239745</v>
      </c>
      <c r="P36" s="29">
        <f t="shared" si="12"/>
        <v>844.91821674091852</v>
      </c>
      <c r="Q36" s="29">
        <f t="shared" si="12"/>
        <v>762.16916989237643</v>
      </c>
      <c r="R36" s="30">
        <f t="shared" si="12"/>
        <v>782.41911020406087</v>
      </c>
      <c r="S36" s="30">
        <f t="shared" si="12"/>
        <v>754.52138412105171</v>
      </c>
      <c r="T36" s="30">
        <f t="shared" si="12"/>
        <v>733.86334557915427</v>
      </c>
      <c r="U36" s="33"/>
    </row>
    <row r="37" spans="2:21" x14ac:dyDescent="0.3">
      <c r="C37" s="3" t="s">
        <v>111</v>
      </c>
      <c r="D37" s="37"/>
      <c r="E37" s="29">
        <f>E31</f>
        <v>639.64333835236482</v>
      </c>
      <c r="F37" s="29">
        <f t="shared" ref="F37:T37" si="13">F31</f>
        <v>720.96071562066811</v>
      </c>
      <c r="G37" s="29">
        <f t="shared" si="13"/>
        <v>723.61076099660522</v>
      </c>
      <c r="H37" s="29">
        <f t="shared" si="13"/>
        <v>740.73073791619515</v>
      </c>
      <c r="I37" s="29">
        <f t="shared" si="13"/>
        <v>739.3237071122154</v>
      </c>
      <c r="J37" s="29">
        <f t="shared" si="13"/>
        <v>738.17439922128858</v>
      </c>
      <c r="K37" s="29">
        <f t="shared" si="13"/>
        <v>671.78327615521994</v>
      </c>
      <c r="L37" s="29">
        <f t="shared" si="13"/>
        <v>683.26616540496684</v>
      </c>
      <c r="M37" s="29">
        <f t="shared" si="13"/>
        <v>669.83741506985132</v>
      </c>
      <c r="N37" s="29">
        <f t="shared" si="13"/>
        <v>732.89687162324958</v>
      </c>
      <c r="O37" s="29">
        <f t="shared" si="13"/>
        <v>810.07137389239745</v>
      </c>
      <c r="P37" s="29">
        <f t="shared" si="13"/>
        <v>844.91821674091852</v>
      </c>
      <c r="Q37" s="29">
        <f t="shared" si="13"/>
        <v>762.16916989237643</v>
      </c>
      <c r="R37" s="30">
        <f t="shared" si="13"/>
        <v>782.41911020406087</v>
      </c>
      <c r="S37" s="30">
        <f t="shared" si="13"/>
        <v>912.71636310311214</v>
      </c>
      <c r="T37" s="30">
        <f t="shared" si="13"/>
        <v>907.75300648755751</v>
      </c>
      <c r="U37" s="33"/>
    </row>
    <row r="38" spans="2:21" x14ac:dyDescent="0.3">
      <c r="C38" s="3" t="s">
        <v>25</v>
      </c>
      <c r="D38" s="36"/>
      <c r="E38" s="29">
        <f>'Input Data'!B109</f>
        <v>161.29876616873221</v>
      </c>
      <c r="F38" s="29">
        <f>'Input Data'!C109</f>
        <v>210.8810458974294</v>
      </c>
      <c r="G38" s="29">
        <f>'Input Data'!D109</f>
        <v>246.80383280052826</v>
      </c>
      <c r="H38" s="29">
        <f>'Input Data'!E109</f>
        <v>266.20597126022756</v>
      </c>
      <c r="I38" s="29">
        <f>'Input Data'!F109</f>
        <v>238.12998754687973</v>
      </c>
      <c r="J38" s="29">
        <f>'Input Data'!G109</f>
        <v>255.97566635846295</v>
      </c>
      <c r="K38" s="29">
        <f>'Input Data'!H109</f>
        <v>235.48193472574999</v>
      </c>
      <c r="L38" s="29">
        <f>'Input Data'!I109</f>
        <v>241.9261370761908</v>
      </c>
      <c r="M38" s="29">
        <f>'Input Data'!J109</f>
        <v>245.63382662141666</v>
      </c>
      <c r="N38" s="29">
        <f>'Input Data'!K109</f>
        <v>248.12041350190725</v>
      </c>
      <c r="O38" s="29">
        <f>'Input Data'!L109</f>
        <v>251.31600982618565</v>
      </c>
      <c r="P38" s="29">
        <f>'Input Data'!M109</f>
        <v>287.22260214487937</v>
      </c>
      <c r="Q38" s="29">
        <f>'Input Data'!N109</f>
        <v>318.2844836263539</v>
      </c>
      <c r="R38" s="30">
        <f>'Input Data'!O109</f>
        <v>260.49513423514327</v>
      </c>
      <c r="S38" s="30">
        <f>'Input Data'!P109</f>
        <v>260.49513423514327</v>
      </c>
      <c r="T38" s="30">
        <f>'Input Data'!Q109</f>
        <v>260.49513423514327</v>
      </c>
      <c r="U38" s="33"/>
    </row>
    <row r="39" spans="2:21" x14ac:dyDescent="0.3">
      <c r="C39" s="3" t="s">
        <v>30</v>
      </c>
      <c r="D39" s="36"/>
      <c r="E39" s="29">
        <f>'Input Data'!B135</f>
        <v>114.61933306489985</v>
      </c>
      <c r="F39" s="29">
        <f>'Input Data'!C135</f>
        <v>186.23993294802631</v>
      </c>
      <c r="G39" s="29">
        <f>'Input Data'!D135</f>
        <v>133.14190435610783</v>
      </c>
      <c r="H39" s="29">
        <f>'Input Data'!E135</f>
        <v>146.00693516906654</v>
      </c>
      <c r="I39" s="29">
        <f>'Input Data'!F135</f>
        <v>134.82188047253146</v>
      </c>
      <c r="J39" s="29">
        <f>'Input Data'!G135</f>
        <v>123.42857416385175</v>
      </c>
      <c r="K39" s="29">
        <f>'Input Data'!H135</f>
        <v>95.968705346981181</v>
      </c>
      <c r="L39" s="29">
        <f>'Input Data'!I135</f>
        <v>86.976584137404643</v>
      </c>
      <c r="M39" s="29">
        <f>'Input Data'!J135</f>
        <v>102.34735275685193</v>
      </c>
      <c r="N39" s="29">
        <f>'Input Data'!K135</f>
        <v>95.901067053517551</v>
      </c>
      <c r="O39" s="29">
        <f>'Input Data'!L135</f>
        <v>129.2756816427783</v>
      </c>
      <c r="P39" s="29">
        <f>'Input Data'!M135</f>
        <v>168.28194291781875</v>
      </c>
      <c r="Q39" s="29">
        <f>'Input Data'!N135</f>
        <v>127.7754694936535</v>
      </c>
      <c r="R39" s="30">
        <f>'Input Data'!O135</f>
        <v>128.54555506049584</v>
      </c>
      <c r="S39" s="30">
        <f>'Input Data'!P135</f>
        <v>122.95861520777575</v>
      </c>
      <c r="T39" s="30">
        <f>'Input Data'!Q135</f>
        <v>131.75153064390383</v>
      </c>
      <c r="U39" s="33"/>
    </row>
    <row r="40" spans="2:21" x14ac:dyDescent="0.3">
      <c r="C40" s="3" t="s">
        <v>108</v>
      </c>
      <c r="D40" s="36"/>
      <c r="E40" s="29">
        <f>E36-E$38-E$39</f>
        <v>363.72523911873282</v>
      </c>
      <c r="F40" s="29">
        <f t="shared" ref="F40:T40" si="14">F36-F$38-F$39</f>
        <v>323.83973677521237</v>
      </c>
      <c r="G40" s="29">
        <f t="shared" si="14"/>
        <v>343.66502383996914</v>
      </c>
      <c r="H40" s="29">
        <f t="shared" si="14"/>
        <v>328.51783148690106</v>
      </c>
      <c r="I40" s="29">
        <f t="shared" si="14"/>
        <v>366.37183909280418</v>
      </c>
      <c r="J40" s="29">
        <f t="shared" si="14"/>
        <v>358.77015869897389</v>
      </c>
      <c r="K40" s="29">
        <f t="shared" si="14"/>
        <v>340.33263608248876</v>
      </c>
      <c r="L40" s="29">
        <f t="shared" si="14"/>
        <v>354.3634441913714</v>
      </c>
      <c r="M40" s="29">
        <f t="shared" si="14"/>
        <v>321.8562356915827</v>
      </c>
      <c r="N40" s="29">
        <f t="shared" si="14"/>
        <v>388.87539106782481</v>
      </c>
      <c r="O40" s="29">
        <f t="shared" si="14"/>
        <v>429.47968242343347</v>
      </c>
      <c r="P40" s="29">
        <f t="shared" si="14"/>
        <v>389.4136716782204</v>
      </c>
      <c r="Q40" s="29">
        <f t="shared" si="14"/>
        <v>316.109216772369</v>
      </c>
      <c r="R40" s="30">
        <f t="shared" si="14"/>
        <v>393.37842090842173</v>
      </c>
      <c r="S40" s="30">
        <f t="shared" si="14"/>
        <v>371.06763467813266</v>
      </c>
      <c r="T40" s="30">
        <f t="shared" si="14"/>
        <v>341.61668070010717</v>
      </c>
      <c r="U40" s="33"/>
    </row>
    <row r="41" spans="2:21" x14ac:dyDescent="0.3">
      <c r="C41" s="3" t="s">
        <v>112</v>
      </c>
      <c r="D41" s="36"/>
      <c r="E41" s="29">
        <f>E37-E$38-E$39</f>
        <v>363.72523911873282</v>
      </c>
      <c r="F41" s="29">
        <f t="shared" ref="F41:T41" si="15">F37-F$38-F$39</f>
        <v>323.83973677521237</v>
      </c>
      <c r="G41" s="29">
        <f t="shared" si="15"/>
        <v>343.66502383996914</v>
      </c>
      <c r="H41" s="29">
        <f t="shared" si="15"/>
        <v>328.51783148690106</v>
      </c>
      <c r="I41" s="29">
        <f t="shared" si="15"/>
        <v>366.37183909280418</v>
      </c>
      <c r="J41" s="29">
        <f t="shared" si="15"/>
        <v>358.77015869897389</v>
      </c>
      <c r="K41" s="29">
        <f t="shared" si="15"/>
        <v>340.33263608248876</v>
      </c>
      <c r="L41" s="29">
        <f t="shared" si="15"/>
        <v>354.3634441913714</v>
      </c>
      <c r="M41" s="29">
        <f t="shared" si="15"/>
        <v>321.8562356915827</v>
      </c>
      <c r="N41" s="29">
        <f t="shared" si="15"/>
        <v>388.87539106782481</v>
      </c>
      <c r="O41" s="29">
        <f t="shared" si="15"/>
        <v>429.47968242343347</v>
      </c>
      <c r="P41" s="29">
        <f t="shared" si="15"/>
        <v>389.4136716782204</v>
      </c>
      <c r="Q41" s="29">
        <f t="shared" si="15"/>
        <v>316.109216772369</v>
      </c>
      <c r="R41" s="30">
        <f t="shared" si="15"/>
        <v>393.37842090842173</v>
      </c>
      <c r="S41" s="30">
        <f t="shared" si="15"/>
        <v>529.2626136601931</v>
      </c>
      <c r="T41" s="30">
        <f t="shared" si="15"/>
        <v>515.50634160851041</v>
      </c>
      <c r="U41" s="33"/>
    </row>
    <row r="42" spans="2:21" x14ac:dyDescent="0.3">
      <c r="C42" s="22"/>
      <c r="D42" s="32"/>
      <c r="E42" s="52"/>
      <c r="F42" s="52"/>
      <c r="G42" s="52"/>
      <c r="H42" s="52"/>
      <c r="I42" s="52"/>
      <c r="J42" s="52"/>
      <c r="K42" s="52"/>
      <c r="L42" s="52"/>
      <c r="M42" s="52"/>
      <c r="N42" s="52"/>
      <c r="O42" s="52"/>
      <c r="P42" s="52"/>
      <c r="Q42" s="40"/>
      <c r="R42" s="40"/>
      <c r="S42" s="40"/>
      <c r="T42" s="33"/>
    </row>
    <row r="43" spans="2:21" x14ac:dyDescent="0.3">
      <c r="B43" s="22" t="s">
        <v>159</v>
      </c>
      <c r="C43" s="22"/>
      <c r="D43" s="32"/>
      <c r="E43" s="52"/>
      <c r="F43" s="52"/>
      <c r="G43" s="52"/>
      <c r="H43" s="52"/>
      <c r="I43" s="52"/>
      <c r="J43" s="52"/>
      <c r="K43" s="52"/>
      <c r="L43" s="52"/>
      <c r="M43" s="52"/>
      <c r="N43" s="52"/>
      <c r="O43" s="52"/>
      <c r="P43" s="52"/>
      <c r="Q43" s="40"/>
      <c r="R43" s="40"/>
      <c r="S43" s="40"/>
      <c r="T43" s="33"/>
    </row>
    <row r="44" spans="2:21" x14ac:dyDescent="0.3">
      <c r="C44" s="22"/>
      <c r="D44" s="32"/>
      <c r="E44" s="52"/>
      <c r="F44" s="52"/>
      <c r="G44" s="52"/>
      <c r="H44" s="52"/>
      <c r="I44" s="52"/>
      <c r="J44" s="52"/>
      <c r="K44" s="52"/>
      <c r="L44" s="52"/>
      <c r="M44" s="52"/>
      <c r="N44" s="52"/>
      <c r="O44" s="52"/>
      <c r="P44" s="52"/>
      <c r="Q44" s="40"/>
      <c r="R44" s="40"/>
      <c r="S44" s="40"/>
      <c r="T44" s="33"/>
    </row>
    <row r="45" spans="2:21" x14ac:dyDescent="0.3">
      <c r="C45" s="3" t="s">
        <v>99</v>
      </c>
      <c r="D45" s="27">
        <f>'Input Data'!B232</f>
        <v>8.056203006049687</v>
      </c>
      <c r="E45" s="52"/>
      <c r="F45" s="52"/>
      <c r="G45" s="52"/>
      <c r="H45" s="52"/>
      <c r="I45" s="52"/>
      <c r="J45" s="52"/>
      <c r="K45" s="52"/>
      <c r="L45" s="52"/>
      <c r="M45" s="52"/>
      <c r="N45" s="52"/>
      <c r="O45" s="52"/>
      <c r="P45" s="52"/>
      <c r="Q45" s="40"/>
      <c r="R45" s="40"/>
      <c r="S45" s="40"/>
      <c r="T45" s="33"/>
    </row>
    <row r="46" spans="2:21" x14ac:dyDescent="0.3">
      <c r="C46" s="22"/>
      <c r="D46" s="32"/>
      <c r="E46" s="52"/>
      <c r="F46" s="52"/>
      <c r="G46" s="52"/>
      <c r="H46" s="52"/>
      <c r="I46" s="52"/>
      <c r="J46" s="52"/>
      <c r="K46" s="52"/>
      <c r="L46" s="52"/>
      <c r="M46" s="52"/>
      <c r="N46" s="52"/>
      <c r="O46" s="52"/>
      <c r="P46" s="52"/>
      <c r="Q46" s="40"/>
      <c r="R46" s="40"/>
      <c r="S46" s="40"/>
      <c r="T46" s="33"/>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3"/>
    </row>
    <row r="48" spans="2:21" x14ac:dyDescent="0.3">
      <c r="C48" s="3" t="s">
        <v>108</v>
      </c>
      <c r="D48" s="30">
        <f t="shared" ref="D48:F49" si="16">R40</f>
        <v>393.37842090842173</v>
      </c>
      <c r="E48" s="29">
        <f t="shared" si="16"/>
        <v>371.06763467813266</v>
      </c>
      <c r="F48" s="29">
        <f t="shared" si="16"/>
        <v>341.61668070010717</v>
      </c>
      <c r="G48" s="52"/>
      <c r="H48" s="52"/>
      <c r="I48" s="52"/>
      <c r="J48" s="52"/>
      <c r="K48" s="52"/>
      <c r="L48" s="52"/>
      <c r="M48" s="52"/>
      <c r="N48" s="52"/>
      <c r="O48" s="52"/>
      <c r="P48" s="52"/>
      <c r="Q48" s="40"/>
      <c r="R48" s="40"/>
      <c r="S48" s="40"/>
      <c r="T48" s="33"/>
    </row>
    <row r="49" spans="2:20" x14ac:dyDescent="0.3">
      <c r="C49" s="3" t="s">
        <v>112</v>
      </c>
      <c r="D49" s="30">
        <f t="shared" si="16"/>
        <v>393.37842090842173</v>
      </c>
      <c r="E49" s="29">
        <f t="shared" si="16"/>
        <v>529.2626136601931</v>
      </c>
      <c r="F49" s="29">
        <f t="shared" si="16"/>
        <v>515.50634160851041</v>
      </c>
      <c r="G49" s="52"/>
      <c r="H49" s="52"/>
      <c r="I49" s="52"/>
      <c r="J49" s="52"/>
      <c r="K49" s="52"/>
      <c r="L49" s="52"/>
      <c r="M49" s="52"/>
      <c r="N49" s="52"/>
      <c r="O49" s="52"/>
      <c r="P49" s="52"/>
      <c r="Q49" s="40"/>
      <c r="R49" s="40"/>
      <c r="S49" s="40"/>
      <c r="T49" s="33"/>
    </row>
    <row r="50" spans="2:20" x14ac:dyDescent="0.3">
      <c r="C50" s="3" t="s">
        <v>160</v>
      </c>
      <c r="D50" s="30">
        <f>'Input Data'!B160</f>
        <v>72.077134919473295</v>
      </c>
      <c r="E50" s="29">
        <f>'Input Data'!C160</f>
        <v>82.259386686480113</v>
      </c>
      <c r="F50" s="29">
        <f>'Input Data'!D160</f>
        <v>49.636108144575793</v>
      </c>
      <c r="G50" s="52"/>
      <c r="H50" s="52"/>
      <c r="I50" s="52"/>
      <c r="J50" s="52"/>
      <c r="K50" s="52"/>
      <c r="L50" s="52"/>
      <c r="M50" s="52"/>
      <c r="N50" s="52"/>
      <c r="O50" s="52"/>
      <c r="P50" s="52"/>
      <c r="Q50" s="40"/>
      <c r="R50" s="40"/>
      <c r="S50" s="40"/>
      <c r="T50" s="33"/>
    </row>
    <row r="51" spans="2:20" x14ac:dyDescent="0.3">
      <c r="C51" s="3" t="s">
        <v>126</v>
      </c>
      <c r="D51" s="30">
        <f>D48-D$50-$D$45</f>
        <v>313.24508298289874</v>
      </c>
      <c r="E51" s="29">
        <f t="shared" ref="E51:F52" si="17">E48-E$50-$D$45</f>
        <v>280.75204498560282</v>
      </c>
      <c r="F51" s="29">
        <f t="shared" si="17"/>
        <v>283.92436954948164</v>
      </c>
      <c r="G51" s="52"/>
      <c r="H51" s="52"/>
      <c r="I51" s="52"/>
      <c r="J51" s="52"/>
      <c r="K51" s="52"/>
      <c r="L51" s="52"/>
      <c r="M51" s="52"/>
      <c r="N51" s="52"/>
      <c r="O51" s="52"/>
      <c r="P51" s="52"/>
      <c r="Q51" s="40"/>
      <c r="R51" s="40"/>
      <c r="S51" s="40"/>
      <c r="T51" s="33"/>
    </row>
    <row r="52" spans="2:20" x14ac:dyDescent="0.3">
      <c r="C52" s="3" t="s">
        <v>127</v>
      </c>
      <c r="D52" s="30">
        <f>D49-D$50-$D$45</f>
        <v>313.24508298289874</v>
      </c>
      <c r="E52" s="29">
        <f t="shared" si="17"/>
        <v>438.94702396766326</v>
      </c>
      <c r="F52" s="29">
        <f>F49-F$50-$D$45</f>
        <v>457.81403045788488</v>
      </c>
      <c r="G52" s="52"/>
      <c r="H52" s="52"/>
      <c r="I52" s="52"/>
      <c r="J52" s="52"/>
      <c r="K52" s="52"/>
      <c r="L52" s="52"/>
      <c r="M52" s="52"/>
      <c r="N52" s="52"/>
      <c r="O52" s="52"/>
      <c r="P52" s="52"/>
      <c r="Q52" s="40"/>
      <c r="R52" s="40"/>
      <c r="S52" s="40"/>
      <c r="T52" s="33"/>
    </row>
    <row r="53" spans="2:20" x14ac:dyDescent="0.3">
      <c r="C53" s="22"/>
      <c r="D53" s="32"/>
      <c r="E53" s="52"/>
      <c r="F53" s="52"/>
      <c r="G53" s="52"/>
      <c r="H53" s="52"/>
      <c r="I53" s="52"/>
      <c r="J53" s="52"/>
      <c r="K53" s="52"/>
      <c r="L53" s="52"/>
      <c r="M53" s="52"/>
      <c r="N53" s="52"/>
      <c r="O53" s="52"/>
      <c r="P53" s="52"/>
      <c r="Q53" s="40"/>
      <c r="R53" s="40"/>
      <c r="S53" s="40"/>
      <c r="T53" s="33"/>
    </row>
    <row r="54" spans="2:20" x14ac:dyDescent="0.3">
      <c r="B54" s="22" t="s">
        <v>117</v>
      </c>
      <c r="C54" s="22"/>
      <c r="D54" s="32"/>
      <c r="E54" s="52"/>
      <c r="F54" s="52"/>
      <c r="G54" s="52"/>
      <c r="H54" s="52"/>
      <c r="I54" s="52"/>
      <c r="J54" s="52"/>
      <c r="K54" s="52"/>
      <c r="L54" s="52"/>
      <c r="M54" s="52"/>
      <c r="N54" s="52"/>
      <c r="O54" s="52"/>
      <c r="P54" s="52"/>
      <c r="Q54" s="40"/>
      <c r="R54" s="40"/>
      <c r="S54" s="40"/>
      <c r="T54" s="33"/>
    </row>
    <row r="55" spans="2:20" x14ac:dyDescent="0.3">
      <c r="C55" s="22"/>
      <c r="D55" s="32"/>
      <c r="E55" s="52"/>
      <c r="F55" s="52"/>
      <c r="G55" s="52"/>
      <c r="H55" s="52"/>
      <c r="I55" s="52"/>
      <c r="J55" s="52"/>
      <c r="K55" s="52"/>
      <c r="L55" s="52"/>
      <c r="M55" s="52"/>
      <c r="N55" s="52"/>
      <c r="O55" s="52"/>
      <c r="P55" s="52"/>
      <c r="Q55" s="40"/>
      <c r="R55" s="40"/>
      <c r="S55" s="40"/>
      <c r="T55" s="33"/>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3"/>
    </row>
    <row r="57" spans="2:20" x14ac:dyDescent="0.3">
      <c r="C57" s="3" t="s">
        <v>128</v>
      </c>
      <c r="D57" s="43">
        <f>'Input Data'!B185</f>
        <v>0.91081539465101113</v>
      </c>
      <c r="E57" s="52"/>
      <c r="F57" s="52"/>
      <c r="G57" s="52"/>
      <c r="H57" s="52"/>
      <c r="I57" s="52"/>
      <c r="J57" s="52"/>
      <c r="K57" s="52"/>
      <c r="L57" s="52"/>
      <c r="M57" s="52"/>
      <c r="N57" s="52"/>
      <c r="O57" s="52"/>
      <c r="P57" s="52"/>
      <c r="Q57" s="40"/>
      <c r="R57" s="40"/>
      <c r="S57" s="40"/>
      <c r="T57" s="33"/>
    </row>
    <row r="58" spans="2:20" x14ac:dyDescent="0.3">
      <c r="C58" s="3" t="s">
        <v>129</v>
      </c>
      <c r="D58" s="43">
        <f>'Input Data'!B209</f>
        <v>0.6898017736045905</v>
      </c>
      <c r="E58" s="52"/>
      <c r="F58" s="52"/>
      <c r="G58" s="52"/>
      <c r="H58" s="52"/>
      <c r="I58" s="52"/>
      <c r="J58" s="52"/>
      <c r="K58" s="52"/>
      <c r="L58" s="52"/>
      <c r="M58" s="52"/>
      <c r="N58" s="52"/>
      <c r="O58" s="52"/>
      <c r="P58" s="52"/>
      <c r="Q58" s="40"/>
      <c r="R58" s="40"/>
      <c r="S58" s="40"/>
      <c r="T58" s="33"/>
    </row>
    <row r="59" spans="2:20" x14ac:dyDescent="0.3">
      <c r="C59" s="22"/>
      <c r="D59" s="32"/>
      <c r="E59" s="52"/>
      <c r="F59" s="52"/>
      <c r="G59" s="52"/>
      <c r="H59" s="52"/>
      <c r="I59" s="52"/>
      <c r="J59" s="52"/>
      <c r="K59" s="52"/>
      <c r="L59" s="52"/>
      <c r="M59" s="52"/>
      <c r="N59" s="52"/>
      <c r="O59" s="52"/>
      <c r="P59" s="52"/>
      <c r="Q59" s="40"/>
      <c r="R59" s="40"/>
      <c r="S59" s="40"/>
      <c r="T59" s="33"/>
    </row>
    <row r="60" spans="2:20" x14ac:dyDescent="0.3">
      <c r="C60" s="3" t="s">
        <v>101</v>
      </c>
      <c r="D60" s="29" t="str">
        <f>F47</f>
        <v>2026/27</v>
      </c>
      <c r="E60" s="52"/>
      <c r="F60" s="52"/>
      <c r="G60" s="52"/>
      <c r="H60" s="52"/>
      <c r="I60" s="52"/>
      <c r="J60" s="52"/>
      <c r="K60" s="52"/>
      <c r="L60" s="52"/>
      <c r="M60" s="52"/>
      <c r="N60" s="52"/>
      <c r="O60" s="52"/>
      <c r="P60" s="52"/>
      <c r="Q60" s="40"/>
      <c r="R60" s="40"/>
      <c r="S60" s="40"/>
      <c r="T60" s="33"/>
    </row>
    <row r="61" spans="2:20" x14ac:dyDescent="0.3">
      <c r="C61" s="3" t="s">
        <v>118</v>
      </c>
      <c r="D61" s="29" t="str">
        <f>E47</f>
        <v>2025/26</v>
      </c>
      <c r="E61" s="52"/>
      <c r="F61" s="52"/>
      <c r="G61" s="52"/>
      <c r="H61" s="52"/>
      <c r="I61" s="52"/>
      <c r="J61" s="52"/>
      <c r="K61" s="52"/>
      <c r="L61" s="52"/>
      <c r="M61" s="52"/>
      <c r="N61" s="52"/>
      <c r="O61" s="52"/>
      <c r="P61" s="52"/>
      <c r="Q61" s="40"/>
      <c r="R61" s="40"/>
      <c r="S61" s="40"/>
      <c r="T61" s="33"/>
    </row>
    <row r="62" spans="2:20" x14ac:dyDescent="0.3">
      <c r="C62" s="3" t="s">
        <v>130</v>
      </c>
      <c r="D62" s="30">
        <f>F51/D$56/D$57/D$58</f>
        <v>457.45898969638586</v>
      </c>
      <c r="E62" s="52"/>
      <c r="F62" s="52"/>
      <c r="G62" s="52"/>
      <c r="H62" s="52"/>
      <c r="I62" s="52"/>
      <c r="J62" s="52"/>
      <c r="K62" s="52"/>
      <c r="L62" s="52"/>
      <c r="M62" s="52"/>
      <c r="N62" s="52"/>
      <c r="O62" s="52"/>
      <c r="P62" s="52"/>
      <c r="Q62" s="40"/>
      <c r="R62" s="40"/>
      <c r="S62" s="40"/>
      <c r="T62" s="33"/>
    </row>
    <row r="63" spans="2:20" x14ac:dyDescent="0.3">
      <c r="C63" s="3" t="s">
        <v>131</v>
      </c>
      <c r="D63" s="30">
        <f>F52/D$56/D$57/D$58</f>
        <v>737.63003920519509</v>
      </c>
      <c r="E63" s="52"/>
      <c r="F63" s="52"/>
      <c r="G63" s="52"/>
      <c r="H63" s="52"/>
      <c r="I63" s="52"/>
      <c r="J63" s="52"/>
      <c r="K63" s="52"/>
      <c r="L63" s="52"/>
      <c r="M63" s="52"/>
      <c r="N63" s="52"/>
      <c r="O63" s="52"/>
      <c r="P63" s="52"/>
      <c r="Q63" s="40"/>
      <c r="R63" s="40"/>
      <c r="S63" s="40"/>
      <c r="T63" s="33"/>
    </row>
    <row r="64" spans="2:20" ht="14.5" x14ac:dyDescent="0.35">
      <c r="C64" s="3" t="s">
        <v>31</v>
      </c>
      <c r="D64" s="30">
        <f>D63-D62</f>
        <v>280.17104950880923</v>
      </c>
      <c r="E64" s="59" t="s">
        <v>207</v>
      </c>
      <c r="F64" s="52"/>
      <c r="G64" s="52"/>
      <c r="H64" s="52"/>
      <c r="I64" s="52"/>
      <c r="J64" s="52"/>
      <c r="K64" s="52"/>
      <c r="L64" s="52"/>
      <c r="M64" s="52"/>
      <c r="N64" s="52"/>
      <c r="O64" s="52"/>
      <c r="P64" s="52"/>
      <c r="Q64" s="40"/>
      <c r="R64" s="40"/>
      <c r="S64" s="40"/>
      <c r="T64" s="33"/>
    </row>
    <row r="65" spans="2:20" x14ac:dyDescent="0.3">
      <c r="C65" s="22"/>
      <c r="D65" s="32"/>
      <c r="E65" s="52"/>
      <c r="F65" s="52"/>
      <c r="G65" s="52"/>
      <c r="H65" s="52"/>
      <c r="I65" s="52"/>
      <c r="J65" s="52"/>
      <c r="K65" s="52"/>
      <c r="L65" s="52"/>
      <c r="M65" s="52"/>
      <c r="N65" s="52"/>
      <c r="O65" s="52"/>
      <c r="P65" s="52"/>
      <c r="Q65" s="40"/>
      <c r="R65" s="40"/>
      <c r="S65" s="40"/>
      <c r="T65" s="33"/>
    </row>
    <row r="66" spans="2:20" x14ac:dyDescent="0.3">
      <c r="B66" s="22" t="s">
        <v>119</v>
      </c>
      <c r="C66" s="22"/>
      <c r="D66" s="32"/>
      <c r="E66" s="52"/>
      <c r="F66" s="52"/>
      <c r="G66" s="52"/>
      <c r="H66" s="52"/>
      <c r="I66" s="52"/>
      <c r="J66" s="52"/>
      <c r="K66" s="52"/>
      <c r="L66" s="52"/>
      <c r="M66" s="52"/>
      <c r="N66" s="52"/>
      <c r="O66" s="52"/>
      <c r="P66" s="52"/>
      <c r="Q66" s="40"/>
      <c r="R66" s="40"/>
      <c r="S66" s="40"/>
      <c r="T66" s="33"/>
    </row>
    <row r="67" spans="2:20" x14ac:dyDescent="0.3">
      <c r="B67" s="22" t="s">
        <v>206</v>
      </c>
      <c r="C67" s="22"/>
      <c r="D67" s="32"/>
      <c r="E67" s="52"/>
      <c r="F67" s="52"/>
      <c r="G67" s="52"/>
      <c r="H67" s="52"/>
      <c r="I67" s="52"/>
      <c r="J67" s="52"/>
      <c r="K67" s="52"/>
      <c r="L67" s="52"/>
      <c r="M67" s="52"/>
      <c r="N67" s="52"/>
      <c r="O67" s="52"/>
      <c r="P67" s="52"/>
      <c r="Q67" s="40"/>
      <c r="R67" s="40"/>
      <c r="S67" s="40"/>
      <c r="T67" s="33"/>
    </row>
    <row r="68" spans="2:20" x14ac:dyDescent="0.3">
      <c r="B68" s="22"/>
      <c r="C68" s="22"/>
      <c r="D68" s="32"/>
      <c r="E68" s="52"/>
      <c r="F68" s="52"/>
      <c r="G68" s="52"/>
      <c r="H68" s="52"/>
      <c r="I68" s="52"/>
      <c r="J68" s="52"/>
      <c r="K68" s="52"/>
      <c r="L68" s="52"/>
      <c r="M68" s="52"/>
      <c r="N68" s="52"/>
      <c r="O68" s="52"/>
      <c r="P68" s="52"/>
      <c r="Q68" s="40"/>
      <c r="R68" s="40"/>
      <c r="S68" s="40"/>
      <c r="T68" s="33"/>
    </row>
    <row r="69" spans="2:20" x14ac:dyDescent="0.3">
      <c r="C69" s="35"/>
      <c r="D69" s="28" t="str">
        <f>D61</f>
        <v>2025/26</v>
      </c>
      <c r="E69" s="52"/>
      <c r="F69" s="52"/>
      <c r="G69" s="52"/>
      <c r="H69" s="52"/>
      <c r="I69" s="52"/>
      <c r="J69" s="52"/>
      <c r="K69" s="52"/>
      <c r="L69" s="52"/>
      <c r="M69" s="52"/>
      <c r="N69" s="52"/>
      <c r="O69" s="52"/>
      <c r="P69" s="52"/>
      <c r="Q69" s="40"/>
      <c r="R69" s="40"/>
      <c r="S69" s="40"/>
      <c r="T69" s="33"/>
    </row>
    <row r="70" spans="2:20" x14ac:dyDescent="0.3">
      <c r="C70" s="24" t="s">
        <v>132</v>
      </c>
      <c r="D70" s="30">
        <f>MAX(D62:D63)</f>
        <v>737.63003920519509</v>
      </c>
    </row>
    <row r="72" spans="2:20" ht="14.5" x14ac:dyDescent="0.35">
      <c r="B72" s="75" t="s">
        <v>195</v>
      </c>
    </row>
  </sheetData>
  <phoneticPr fontId="15" type="noConversion"/>
  <hyperlinks>
    <hyperlink ref="B72" location="Contents!A1" display="Link to Contents page" xr:uid="{BBC88D90-5178-453A-9D88-75896E9F21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23F8-9E27-4EE3-98C2-A3E719B87B37}">
  <dimension ref="A1:R313"/>
  <sheetViews>
    <sheetView zoomScale="80" zoomScaleNormal="80" workbookViewId="0"/>
  </sheetViews>
  <sheetFormatPr defaultColWidth="9.1796875" defaultRowHeight="15.5" x14ac:dyDescent="0.35"/>
  <cols>
    <col min="1" max="1" width="60.453125" style="4" customWidth="1"/>
    <col min="2" max="16" width="10.81640625" style="12" customWidth="1"/>
    <col min="17" max="17" width="11.26953125" style="4" customWidth="1"/>
    <col min="18" max="18" width="11.54296875" style="4" customWidth="1"/>
    <col min="19" max="16384" width="9.1796875" style="4"/>
  </cols>
  <sheetData>
    <row r="1" spans="1:18" x14ac:dyDescent="0.35">
      <c r="A1" s="4" t="s">
        <v>115</v>
      </c>
    </row>
    <row r="3" spans="1:18" x14ac:dyDescent="0.35">
      <c r="A3" s="5" t="s">
        <v>67</v>
      </c>
    </row>
    <row r="4" spans="1:18" x14ac:dyDescent="0.35">
      <c r="A4" s="4" t="s">
        <v>102</v>
      </c>
    </row>
    <row r="5" spans="1:18" x14ac:dyDescent="0.35">
      <c r="A5" s="4" t="s">
        <v>0</v>
      </c>
    </row>
    <row r="6" spans="1:18" x14ac:dyDescent="0.35">
      <c r="A6" s="4" t="s">
        <v>138</v>
      </c>
    </row>
    <row r="8" spans="1:18" x14ac:dyDescent="0.35">
      <c r="A8" s="8"/>
      <c r="B8" s="13" t="s">
        <v>76</v>
      </c>
      <c r="C8" s="13" t="s">
        <v>77</v>
      </c>
      <c r="D8" s="13" t="s">
        <v>78</v>
      </c>
      <c r="E8" s="13" t="s">
        <v>79</v>
      </c>
      <c r="F8" s="13" t="s">
        <v>80</v>
      </c>
      <c r="G8" s="13" t="s">
        <v>81</v>
      </c>
      <c r="H8" s="13" t="s">
        <v>82</v>
      </c>
      <c r="I8" s="13" t="s">
        <v>83</v>
      </c>
      <c r="J8" s="13" t="s">
        <v>84</v>
      </c>
      <c r="K8" s="13" t="s">
        <v>85</v>
      </c>
      <c r="L8" s="13" t="s">
        <v>86</v>
      </c>
      <c r="M8" s="13" t="s">
        <v>87</v>
      </c>
      <c r="N8" s="13" t="s">
        <v>88</v>
      </c>
      <c r="O8" s="13" t="s">
        <v>89</v>
      </c>
      <c r="P8" s="13" t="s">
        <v>90</v>
      </c>
      <c r="Q8" s="13" t="s">
        <v>165</v>
      </c>
      <c r="R8" s="13" t="s">
        <v>202</v>
      </c>
    </row>
    <row r="9" spans="1:18" x14ac:dyDescent="0.35">
      <c r="A9" s="8" t="s">
        <v>1</v>
      </c>
      <c r="B9" s="14">
        <v>192970.45204765847</v>
      </c>
      <c r="C9" s="14">
        <v>195620.79264424532</v>
      </c>
      <c r="D9" s="14">
        <v>201007.02873585152</v>
      </c>
      <c r="E9" s="14">
        <v>206236.14105166899</v>
      </c>
      <c r="F9" s="14">
        <v>211149.79063626871</v>
      </c>
      <c r="G9" s="14">
        <v>215288.23073934406</v>
      </c>
      <c r="H9" s="14">
        <v>217268.43949416262</v>
      </c>
      <c r="I9" s="14">
        <v>216251.75307532883</v>
      </c>
      <c r="J9" s="14">
        <v>216983.01589161917</v>
      </c>
      <c r="K9" s="14">
        <v>216029.12170832447</v>
      </c>
      <c r="L9" s="14">
        <v>217686.82059897826</v>
      </c>
      <c r="M9" s="14">
        <v>218232.47961357361</v>
      </c>
      <c r="N9" s="14">
        <v>217288.09525399058</v>
      </c>
      <c r="O9" s="14">
        <v>214194.9035837416</v>
      </c>
      <c r="P9" s="15">
        <v>212261.37764794499</v>
      </c>
      <c r="Q9" s="15">
        <v>210682.25726381075</v>
      </c>
      <c r="R9" s="15">
        <v>208722.37798054787</v>
      </c>
    </row>
    <row r="10" spans="1:18" x14ac:dyDescent="0.35">
      <c r="A10" s="8" t="s">
        <v>2</v>
      </c>
      <c r="B10" s="14">
        <v>25960.290754458485</v>
      </c>
      <c r="C10" s="14">
        <v>25817.597965443769</v>
      </c>
      <c r="D10" s="14">
        <v>26511.689456496591</v>
      </c>
      <c r="E10" s="14">
        <v>26810.704620412143</v>
      </c>
      <c r="F10" s="14">
        <v>27320.312062669425</v>
      </c>
      <c r="G10" s="14">
        <v>27850.379441201465</v>
      </c>
      <c r="H10" s="14">
        <v>28036.067837400151</v>
      </c>
      <c r="I10" s="14">
        <v>28100.535436935039</v>
      </c>
      <c r="J10" s="14">
        <v>28312.669531734733</v>
      </c>
      <c r="K10" s="14">
        <v>28518.838488760284</v>
      </c>
      <c r="L10" s="14">
        <v>29119.882970258055</v>
      </c>
      <c r="M10" s="14">
        <v>29675.493435495351</v>
      </c>
      <c r="N10" s="14">
        <v>29878.29049901809</v>
      </c>
      <c r="O10" s="14">
        <v>30026.486147149873</v>
      </c>
      <c r="P10" s="15">
        <v>30138.362431247468</v>
      </c>
      <c r="Q10" s="15">
        <v>30206.106595431353</v>
      </c>
      <c r="R10" s="15">
        <v>30223.833362367281</v>
      </c>
    </row>
    <row r="11" spans="1:18" x14ac:dyDescent="0.35">
      <c r="A11" s="8" t="s">
        <v>3</v>
      </c>
      <c r="B11" s="14">
        <v>12304.925611021112</v>
      </c>
      <c r="C11" s="14">
        <v>12027.031382147747</v>
      </c>
      <c r="D11" s="14">
        <v>12030.749733739447</v>
      </c>
      <c r="E11" s="14">
        <v>11896.36731356764</v>
      </c>
      <c r="F11" s="14">
        <v>11845.653581453887</v>
      </c>
      <c r="G11" s="14">
        <v>11658.99988962315</v>
      </c>
      <c r="H11" s="14">
        <v>11487.970363957709</v>
      </c>
      <c r="I11" s="14">
        <v>11398.450567268424</v>
      </c>
      <c r="J11" s="14">
        <v>11294.027407058753</v>
      </c>
      <c r="K11" s="14">
        <v>11513.984046892376</v>
      </c>
      <c r="L11" s="14">
        <v>11844.098034794677</v>
      </c>
      <c r="M11" s="14">
        <v>12149.946596550277</v>
      </c>
      <c r="N11" s="14">
        <v>12326.638671734869</v>
      </c>
      <c r="O11" s="14">
        <v>12130.568842609615</v>
      </c>
      <c r="P11" s="15">
        <v>12176.144845377969</v>
      </c>
      <c r="Q11" s="15">
        <v>12203.818585754287</v>
      </c>
      <c r="R11" s="15">
        <v>12211.265096167755</v>
      </c>
    </row>
    <row r="12" spans="1:18" x14ac:dyDescent="0.35">
      <c r="A12" s="8" t="s">
        <v>4</v>
      </c>
      <c r="B12" s="14">
        <v>9912.3387410712166</v>
      </c>
      <c r="C12" s="14">
        <v>9875.4307161098204</v>
      </c>
      <c r="D12" s="14">
        <v>10131.180107908267</v>
      </c>
      <c r="E12" s="14">
        <v>10131.469344716634</v>
      </c>
      <c r="F12" s="14">
        <v>10129.695087834369</v>
      </c>
      <c r="G12" s="14">
        <v>10064.817499719362</v>
      </c>
      <c r="H12" s="14">
        <v>10114.188018758332</v>
      </c>
      <c r="I12" s="14">
        <v>10207.969609534239</v>
      </c>
      <c r="J12" s="14">
        <v>10291.686421937397</v>
      </c>
      <c r="K12" s="14">
        <v>10413.709352361886</v>
      </c>
      <c r="L12" s="14">
        <v>10716.148008095573</v>
      </c>
      <c r="M12" s="14">
        <v>10947.688772761951</v>
      </c>
      <c r="N12" s="14">
        <v>10910.002630001027</v>
      </c>
      <c r="O12" s="14">
        <v>10969.495792412989</v>
      </c>
      <c r="P12" s="15">
        <v>11010.74572992731</v>
      </c>
      <c r="Q12" s="15">
        <v>11035.799918919678</v>
      </c>
      <c r="R12" s="15">
        <v>11042.560965464494</v>
      </c>
    </row>
    <row r="13" spans="1:18" x14ac:dyDescent="0.35">
      <c r="A13" s="8" t="s">
        <v>5</v>
      </c>
      <c r="B13" s="14">
        <v>8461.9648504105098</v>
      </c>
      <c r="C13" s="14">
        <v>8407.3284166455269</v>
      </c>
      <c r="D13" s="14">
        <v>8615.3771162137673</v>
      </c>
      <c r="E13" s="14">
        <v>8706.6587632035535</v>
      </c>
      <c r="F13" s="14">
        <v>8760.831902232203</v>
      </c>
      <c r="G13" s="14">
        <v>8766.0849613356277</v>
      </c>
      <c r="H13" s="14">
        <v>8940.6351703484797</v>
      </c>
      <c r="I13" s="14">
        <v>8948.8818886160589</v>
      </c>
      <c r="J13" s="14">
        <v>9102.3885833438453</v>
      </c>
      <c r="K13" s="14">
        <v>9115.9213878973333</v>
      </c>
      <c r="L13" s="14">
        <v>9369.1160251271795</v>
      </c>
      <c r="M13" s="14">
        <v>9403.0076281855454</v>
      </c>
      <c r="N13" s="14">
        <v>9461.449428014681</v>
      </c>
      <c r="O13" s="14">
        <v>9579.8347387708527</v>
      </c>
      <c r="P13" s="15">
        <v>9615.9069104262344</v>
      </c>
      <c r="Q13" s="15">
        <v>9637.8258199151478</v>
      </c>
      <c r="R13" s="15">
        <v>9643.7664508609814</v>
      </c>
    </row>
    <row r="14" spans="1:18" x14ac:dyDescent="0.35">
      <c r="A14" s="8" t="s">
        <v>6</v>
      </c>
      <c r="B14" s="14">
        <v>10645.424016919889</v>
      </c>
      <c r="C14" s="14">
        <v>10146.335755927081</v>
      </c>
      <c r="D14" s="14">
        <v>9594.9995132839795</v>
      </c>
      <c r="E14" s="14">
        <v>9017.9934723529841</v>
      </c>
      <c r="F14" s="14">
        <v>8294.9530076024421</v>
      </c>
      <c r="G14" s="14">
        <v>7769.4350017099259</v>
      </c>
      <c r="H14" s="14">
        <v>7217.281990188585</v>
      </c>
      <c r="I14" s="14">
        <v>6605.2937328962262</v>
      </c>
      <c r="J14" s="14">
        <v>6274.712108854199</v>
      </c>
      <c r="K14" s="14">
        <v>6077.3458523593181</v>
      </c>
      <c r="L14" s="14">
        <v>6140.5159813860282</v>
      </c>
      <c r="M14" s="14">
        <v>6262.4487456530414</v>
      </c>
      <c r="N14" s="14">
        <v>6307.4144093776886</v>
      </c>
      <c r="O14" s="14">
        <v>6196.2986715671805</v>
      </c>
      <c r="P14" s="15">
        <v>6222.2566372406409</v>
      </c>
      <c r="Q14" s="15">
        <v>6238.553080611362</v>
      </c>
      <c r="R14" s="15">
        <v>6244.3729708905666</v>
      </c>
    </row>
    <row r="15" spans="1:18" x14ac:dyDescent="0.35">
      <c r="A15" s="8" t="s">
        <v>7</v>
      </c>
      <c r="B15" s="14">
        <v>26800.972818732902</v>
      </c>
      <c r="C15" s="14">
        <v>26591.633657529739</v>
      </c>
      <c r="D15" s="14">
        <v>27429.969445977615</v>
      </c>
      <c r="E15" s="14">
        <v>27695.547400112555</v>
      </c>
      <c r="F15" s="14">
        <v>28095.582758007724</v>
      </c>
      <c r="G15" s="14">
        <v>28281.423962190576</v>
      </c>
      <c r="H15" s="14">
        <v>28478.445942428691</v>
      </c>
      <c r="I15" s="14">
        <v>28436.707160207465</v>
      </c>
      <c r="J15" s="14">
        <v>28706.457516688075</v>
      </c>
      <c r="K15" s="14">
        <v>29037.580694456316</v>
      </c>
      <c r="L15" s="14">
        <v>30022.998852736371</v>
      </c>
      <c r="M15" s="14">
        <v>30568.15561840497</v>
      </c>
      <c r="N15" s="14">
        <v>30741.873093409318</v>
      </c>
      <c r="O15" s="14">
        <v>30949.400744247061</v>
      </c>
      <c r="P15" s="15">
        <v>31064.715734264373</v>
      </c>
      <c r="Q15" s="15">
        <v>31134.542129372214</v>
      </c>
      <c r="R15" s="15">
        <v>31152.813758330438</v>
      </c>
    </row>
    <row r="16" spans="1:18" x14ac:dyDescent="0.35">
      <c r="A16" s="8" t="s">
        <v>8</v>
      </c>
      <c r="B16" s="14">
        <v>266.3054285888017</v>
      </c>
      <c r="C16" s="14">
        <v>280.44822091605204</v>
      </c>
      <c r="D16" s="14">
        <v>299.86632027497103</v>
      </c>
      <c r="E16" s="14">
        <v>312.38894943528629</v>
      </c>
      <c r="F16" s="14">
        <v>305.85895433755314</v>
      </c>
      <c r="G16" s="14">
        <v>325.78237243546505</v>
      </c>
      <c r="H16" s="14">
        <v>295.13095062785885</v>
      </c>
      <c r="I16" s="14">
        <v>267.8933697021817</v>
      </c>
      <c r="J16" s="14">
        <v>265.42785907570595</v>
      </c>
      <c r="K16" s="14">
        <v>258.70791517599895</v>
      </c>
      <c r="L16" s="14">
        <v>259.8873570304936</v>
      </c>
      <c r="M16" s="14">
        <v>279.51174897715015</v>
      </c>
      <c r="N16" s="14">
        <v>301.2497892906199</v>
      </c>
      <c r="O16" s="14">
        <v>315.95841768772698</v>
      </c>
      <c r="P16" s="15">
        <v>322.26978141945972</v>
      </c>
      <c r="Q16" s="15">
        <v>328.70634036660124</v>
      </c>
      <c r="R16" s="15">
        <v>335.2704203612235</v>
      </c>
    </row>
    <row r="17" spans="1:18" x14ac:dyDescent="0.35">
      <c r="A17" s="8" t="s">
        <v>9</v>
      </c>
      <c r="B17" s="14">
        <v>14583.804435527542</v>
      </c>
      <c r="C17" s="14">
        <v>14645.166439816549</v>
      </c>
      <c r="D17" s="14">
        <v>14831.618635385872</v>
      </c>
      <c r="E17" s="14">
        <v>14746.976029318992</v>
      </c>
      <c r="F17" s="14">
        <v>14419.757051625158</v>
      </c>
      <c r="G17" s="14">
        <v>14068.678502940167</v>
      </c>
      <c r="H17" s="14">
        <v>13812.677532494767</v>
      </c>
      <c r="I17" s="14">
        <v>13498.941650275512</v>
      </c>
      <c r="J17" s="14">
        <v>13361.329021701444</v>
      </c>
      <c r="K17" s="14">
        <v>13257.631368623646</v>
      </c>
      <c r="L17" s="14">
        <v>13664.895131103076</v>
      </c>
      <c r="M17" s="14">
        <v>13882.203685532757</v>
      </c>
      <c r="N17" s="14">
        <v>14005.893652323753</v>
      </c>
      <c r="O17" s="14">
        <v>13923.22207843031</v>
      </c>
      <c r="P17" s="15">
        <v>13975.09888949527</v>
      </c>
      <c r="Q17" s="15">
        <v>14006.511724078291</v>
      </c>
      <c r="R17" s="15">
        <v>14014.731590751066</v>
      </c>
    </row>
    <row r="18" spans="1:18" x14ac:dyDescent="0.35">
      <c r="A18" s="8" t="s">
        <v>10</v>
      </c>
      <c r="B18" s="14">
        <v>9156.7514655158011</v>
      </c>
      <c r="C18" s="14">
        <v>9397.4842650791015</v>
      </c>
      <c r="D18" s="14">
        <v>9584.1406638790468</v>
      </c>
      <c r="E18" s="14">
        <v>9747.0374140424774</v>
      </c>
      <c r="F18" s="14">
        <v>9899.3512684739271</v>
      </c>
      <c r="G18" s="14">
        <v>10113.021536206021</v>
      </c>
      <c r="H18" s="14">
        <v>10282.710725434943</v>
      </c>
      <c r="I18" s="14">
        <v>10198.779658958187</v>
      </c>
      <c r="J18" s="14">
        <v>10387.847734550585</v>
      </c>
      <c r="K18" s="14">
        <v>10577.417747268786</v>
      </c>
      <c r="L18" s="14">
        <v>11117.407032585064</v>
      </c>
      <c r="M18" s="14">
        <v>11419.934973026555</v>
      </c>
      <c r="N18" s="14">
        <v>11505.296890387979</v>
      </c>
      <c r="O18" s="14">
        <v>11557.298421110112</v>
      </c>
      <c r="P18" s="15">
        <v>11600.359989993804</v>
      </c>
      <c r="Q18" s="15">
        <v>11626.434953208774</v>
      </c>
      <c r="R18" s="15">
        <v>11633.258047143774</v>
      </c>
    </row>
    <row r="19" spans="1:18" x14ac:dyDescent="0.35">
      <c r="A19" s="8" t="s">
        <v>11</v>
      </c>
      <c r="B19" s="14">
        <v>10137.8001891116</v>
      </c>
      <c r="C19" s="14">
        <v>10328.88472295445</v>
      </c>
      <c r="D19" s="14">
        <v>10661.723966028994</v>
      </c>
      <c r="E19" s="14">
        <v>10750.554875114727</v>
      </c>
      <c r="F19" s="14">
        <v>10917.110629859499</v>
      </c>
      <c r="G19" s="14">
        <v>10992.177795752297</v>
      </c>
      <c r="H19" s="14">
        <v>11045.12031452727</v>
      </c>
      <c r="I19" s="14">
        <v>11131.635966435048</v>
      </c>
      <c r="J19" s="14">
        <v>11401.254040065798</v>
      </c>
      <c r="K19" s="14">
        <v>11450.392630632678</v>
      </c>
      <c r="L19" s="14">
        <v>11795.083462131828</v>
      </c>
      <c r="M19" s="14">
        <v>12138.988098737907</v>
      </c>
      <c r="N19" s="14">
        <v>12481.680692644062</v>
      </c>
      <c r="O19" s="14">
        <v>12570.510771199908</v>
      </c>
      <c r="P19" s="15">
        <v>12617.347488203643</v>
      </c>
      <c r="Q19" s="15">
        <v>12645.708407339705</v>
      </c>
      <c r="R19" s="15">
        <v>12653.129672472576</v>
      </c>
    </row>
    <row r="20" spans="1:18" x14ac:dyDescent="0.35">
      <c r="A20" s="8" t="s">
        <v>12</v>
      </c>
      <c r="B20" s="14">
        <v>8709.5734786070607</v>
      </c>
      <c r="C20" s="14">
        <v>8648.3417858125686</v>
      </c>
      <c r="D20" s="14">
        <v>8620.0764339217458</v>
      </c>
      <c r="E20" s="14">
        <v>8453.9730178027694</v>
      </c>
      <c r="F20" s="14">
        <v>8279.2664601413271</v>
      </c>
      <c r="G20" s="14">
        <v>7999.3261458379948</v>
      </c>
      <c r="H20" s="14">
        <v>7756.300378413096</v>
      </c>
      <c r="I20" s="14">
        <v>7598.7504784860848</v>
      </c>
      <c r="J20" s="14">
        <v>7627.4414140938752</v>
      </c>
      <c r="K20" s="14">
        <v>7738.0985908903931</v>
      </c>
      <c r="L20" s="14">
        <v>7836.3224136069739</v>
      </c>
      <c r="M20" s="14">
        <v>7832.4765165310073</v>
      </c>
      <c r="N20" s="14">
        <v>7922.9442674225838</v>
      </c>
      <c r="O20" s="14">
        <v>7936.3463352928084</v>
      </c>
      <c r="P20" s="15">
        <v>7965.9165265217398</v>
      </c>
      <c r="Q20" s="15">
        <v>7983.8220898475138</v>
      </c>
      <c r="R20" s="15">
        <v>7988.5074786445612</v>
      </c>
    </row>
    <row r="21" spans="1:18" x14ac:dyDescent="0.35">
      <c r="A21" s="8" t="s">
        <v>13</v>
      </c>
      <c r="B21" s="14">
        <v>5885.1295641749339</v>
      </c>
      <c r="C21" s="14">
        <v>5708.098200411484</v>
      </c>
      <c r="D21" s="14">
        <v>5648.1167334860374</v>
      </c>
      <c r="E21" s="14">
        <v>5638.494831561763</v>
      </c>
      <c r="F21" s="14">
        <v>5544.9090583780198</v>
      </c>
      <c r="G21" s="14">
        <v>5335.7365867910785</v>
      </c>
      <c r="H21" s="14">
        <v>5265.8208132223899</v>
      </c>
      <c r="I21" s="14">
        <v>5089.8023629009367</v>
      </c>
      <c r="J21" s="14">
        <v>5084.6133038210228</v>
      </c>
      <c r="K21" s="14">
        <v>5152.2240376115278</v>
      </c>
      <c r="L21" s="14">
        <v>5224.1412795403339</v>
      </c>
      <c r="M21" s="14">
        <v>5440.0041446434216</v>
      </c>
      <c r="N21" s="14">
        <v>5481.5544352331226</v>
      </c>
      <c r="O21" s="14">
        <v>5447.8135737779176</v>
      </c>
      <c r="P21" s="15">
        <v>5470.6566112185519</v>
      </c>
      <c r="Q21" s="15">
        <v>5485.4470107939178</v>
      </c>
      <c r="R21" s="15">
        <v>5491.1606736817066</v>
      </c>
    </row>
    <row r="22" spans="1:18" x14ac:dyDescent="0.35">
      <c r="A22" s="8" t="s">
        <v>14</v>
      </c>
      <c r="B22" s="14">
        <v>15616.781991552825</v>
      </c>
      <c r="C22" s="14">
        <v>14845.737643175813</v>
      </c>
      <c r="D22" s="14">
        <v>14537.143021859561</v>
      </c>
      <c r="E22" s="14">
        <v>13984.597989742944</v>
      </c>
      <c r="F22" s="14">
        <v>13439.302371051845</v>
      </c>
      <c r="G22" s="14">
        <v>12781.739061433171</v>
      </c>
      <c r="H22" s="14">
        <v>12164.563076871949</v>
      </c>
      <c r="I22" s="14">
        <v>11459.878888146932</v>
      </c>
      <c r="J22" s="14">
        <v>10930.212501672049</v>
      </c>
      <c r="K22" s="14">
        <v>10561.111470485192</v>
      </c>
      <c r="L22" s="14">
        <v>10494.426613084937</v>
      </c>
      <c r="M22" s="14">
        <v>10647.919724358215</v>
      </c>
      <c r="N22" s="14">
        <v>10729.435654463457</v>
      </c>
      <c r="O22" s="14">
        <v>10728.009683609209</v>
      </c>
      <c r="P22" s="15">
        <v>10772.627225323984</v>
      </c>
      <c r="Q22" s="15">
        <v>10800.85774364475</v>
      </c>
      <c r="R22" s="15">
        <v>10811.051508202774</v>
      </c>
    </row>
    <row r="23" spans="1:18" x14ac:dyDescent="0.35">
      <c r="A23" s="8" t="s">
        <v>15</v>
      </c>
      <c r="B23" s="14">
        <v>5245.193566144877</v>
      </c>
      <c r="C23" s="14">
        <v>5281.2044029001981</v>
      </c>
      <c r="D23" s="14">
        <v>5249.220294602268</v>
      </c>
      <c r="E23" s="14">
        <v>5144.2850061663339</v>
      </c>
      <c r="F23" s="14">
        <v>4956.7147920251991</v>
      </c>
      <c r="G23" s="14">
        <v>4861.1949410988836</v>
      </c>
      <c r="H23" s="14">
        <v>4708.0949995089077</v>
      </c>
      <c r="I23" s="14">
        <v>4570.5573001644443</v>
      </c>
      <c r="J23" s="14">
        <v>4564.0703682428066</v>
      </c>
      <c r="K23" s="14">
        <v>4591.9937787747385</v>
      </c>
      <c r="L23" s="14">
        <v>4705.8679703865801</v>
      </c>
      <c r="M23" s="14">
        <v>4768.8591027878638</v>
      </c>
      <c r="N23" s="14">
        <v>4847.5485168594969</v>
      </c>
      <c r="O23" s="14">
        <v>4824.5059964200445</v>
      </c>
      <c r="P23" s="15">
        <v>4842.4817196145896</v>
      </c>
      <c r="Q23" s="15">
        <v>4853.3665139500272</v>
      </c>
      <c r="R23" s="15">
        <v>4856.2147624250701</v>
      </c>
    </row>
    <row r="24" spans="1:18" x14ac:dyDescent="0.35">
      <c r="A24" s="8" t="s">
        <v>16</v>
      </c>
      <c r="B24" s="14">
        <v>5131.3357239925353</v>
      </c>
      <c r="C24" s="14">
        <v>5130.8507521047459</v>
      </c>
      <c r="D24" s="14">
        <v>5219.2537898876417</v>
      </c>
      <c r="E24" s="14">
        <v>5112.4147553704943</v>
      </c>
      <c r="F24" s="14">
        <v>5124.2643743718236</v>
      </c>
      <c r="G24" s="14">
        <v>4942.4639540913877</v>
      </c>
      <c r="H24" s="14">
        <v>4754.3685728496894</v>
      </c>
      <c r="I24" s="14">
        <v>4587.9609135547671</v>
      </c>
      <c r="J24" s="14">
        <v>4538.5232548075792</v>
      </c>
      <c r="K24" s="14">
        <v>4517.4493939553959</v>
      </c>
      <c r="L24" s="14">
        <v>4672.6492450225114</v>
      </c>
      <c r="M24" s="14">
        <v>4821.2028513230316</v>
      </c>
      <c r="N24" s="14">
        <v>4860.2071698805976</v>
      </c>
      <c r="O24" s="14">
        <v>4887.3341288611291</v>
      </c>
      <c r="P24" s="15">
        <v>4905.5439446484561</v>
      </c>
      <c r="Q24" s="15">
        <v>4916.5704884812758</v>
      </c>
      <c r="R24" s="15">
        <v>4919.4558288642884</v>
      </c>
    </row>
    <row r="25" spans="1:18" x14ac:dyDescent="0.35">
      <c r="A25" s="8" t="s">
        <v>17</v>
      </c>
      <c r="B25" s="14">
        <v>14835.692386806861</v>
      </c>
      <c r="C25" s="14">
        <v>13695.515935807089</v>
      </c>
      <c r="D25" s="14">
        <v>13357.563628593525</v>
      </c>
      <c r="E25" s="14">
        <v>13021.992262135534</v>
      </c>
      <c r="F25" s="14">
        <v>12562.995503629436</v>
      </c>
      <c r="G25" s="14">
        <v>11699.153742706472</v>
      </c>
      <c r="H25" s="14">
        <v>11128.932646175537</v>
      </c>
      <c r="I25" s="14">
        <v>10765.508490807579</v>
      </c>
      <c r="J25" s="14">
        <v>10578.920305526601</v>
      </c>
      <c r="K25" s="14">
        <v>10893.40003231332</v>
      </c>
      <c r="L25" s="14">
        <v>11546.738650772373</v>
      </c>
      <c r="M25" s="14">
        <v>11992.767095945575</v>
      </c>
      <c r="N25" s="14">
        <v>12639.823575486751</v>
      </c>
      <c r="O25" s="14">
        <v>12587.171488051103</v>
      </c>
      <c r="P25" s="15">
        <v>12640.29693899349</v>
      </c>
      <c r="Q25" s="15">
        <v>12673.719803712576</v>
      </c>
      <c r="R25" s="15">
        <v>12685.839301261887</v>
      </c>
    </row>
    <row r="26" spans="1:18" x14ac:dyDescent="0.35">
      <c r="A26" s="8" t="s">
        <v>18</v>
      </c>
      <c r="B26" s="14">
        <v>19314.22085722605</v>
      </c>
      <c r="C26" s="14">
        <v>18745.37298947548</v>
      </c>
      <c r="D26" s="14">
        <v>18812.020409234712</v>
      </c>
      <c r="E26" s="14">
        <v>18626.374773134652</v>
      </c>
      <c r="F26" s="14">
        <v>18555.429010918277</v>
      </c>
      <c r="G26" s="14">
        <v>17941.452980306778</v>
      </c>
      <c r="H26" s="14">
        <v>17715.709746474335</v>
      </c>
      <c r="I26" s="14">
        <v>17317.390735488552</v>
      </c>
      <c r="J26" s="14">
        <v>17318.010495290819</v>
      </c>
      <c r="K26" s="14">
        <v>17323.491936185612</v>
      </c>
      <c r="L26" s="14">
        <v>17505.406744405427</v>
      </c>
      <c r="M26" s="14">
        <v>17850.230927827874</v>
      </c>
      <c r="N26" s="14">
        <v>17972.590153811539</v>
      </c>
      <c r="O26" s="14">
        <v>18036.801799038971</v>
      </c>
      <c r="P26" s="15">
        <v>18104.005478896554</v>
      </c>
      <c r="Q26" s="15">
        <v>18144.699153688809</v>
      </c>
      <c r="R26" s="15">
        <v>18155.347558573554</v>
      </c>
    </row>
    <row r="27" spans="1:18" x14ac:dyDescent="0.35">
      <c r="A27" s="8" t="s">
        <v>19</v>
      </c>
      <c r="B27" s="14">
        <v>7231.9505359738259</v>
      </c>
      <c r="C27" s="14">
        <v>7240.5030168817793</v>
      </c>
      <c r="D27" s="14">
        <v>7339.1358251154306</v>
      </c>
      <c r="E27" s="14">
        <v>7317.063243822362</v>
      </c>
      <c r="F27" s="14">
        <v>7340.9792855219521</v>
      </c>
      <c r="G27" s="14">
        <v>7351.1993265658784</v>
      </c>
      <c r="H27" s="14">
        <v>7305.1136460485395</v>
      </c>
      <c r="I27" s="14">
        <v>7053.8242491761175</v>
      </c>
      <c r="J27" s="14">
        <v>7009.3123015587007</v>
      </c>
      <c r="K27" s="14">
        <v>7066.0162721784027</v>
      </c>
      <c r="L27" s="14">
        <v>7246.6691429591174</v>
      </c>
      <c r="M27" s="14">
        <v>7495.1241491497731</v>
      </c>
      <c r="N27" s="14">
        <v>7625.8057856158766</v>
      </c>
      <c r="O27" s="14">
        <v>7675.3167839180805</v>
      </c>
      <c r="P27" s="15">
        <v>7703.9143999311063</v>
      </c>
      <c r="Q27" s="15">
        <v>7721.2310422389974</v>
      </c>
      <c r="R27" s="15">
        <v>7725.7623267563122</v>
      </c>
    </row>
    <row r="28" spans="1:18" x14ac:dyDescent="0.35">
      <c r="A28" s="8" t="s">
        <v>20</v>
      </c>
      <c r="B28" s="14">
        <v>210200.45641583682</v>
      </c>
      <c r="C28" s="14">
        <v>206812.96626913894</v>
      </c>
      <c r="D28" s="14">
        <v>208473.84509588947</v>
      </c>
      <c r="E28" s="14">
        <v>207114.89406201383</v>
      </c>
      <c r="F28" s="14">
        <v>205792.96716013405</v>
      </c>
      <c r="G28" s="14">
        <v>202803.06770194572</v>
      </c>
      <c r="H28" s="14">
        <v>200509.13272573121</v>
      </c>
      <c r="I28" s="14">
        <v>197238.76245955378</v>
      </c>
      <c r="J28" s="14">
        <v>197048.90417002398</v>
      </c>
      <c r="K28" s="14">
        <v>198065.31499682323</v>
      </c>
      <c r="L28" s="14">
        <v>203282.2549150266</v>
      </c>
      <c r="M28" s="14">
        <v>207575.96381589229</v>
      </c>
      <c r="N28" s="14">
        <v>209999.69931497547</v>
      </c>
      <c r="O28" s="14">
        <v>210342.37441415488</v>
      </c>
      <c r="P28" s="15">
        <v>211148.65128274469</v>
      </c>
      <c r="Q28" s="15">
        <v>211643.72140135529</v>
      </c>
      <c r="R28" s="15">
        <v>211788.34177322031</v>
      </c>
    </row>
    <row r="30" spans="1:18" x14ac:dyDescent="0.35">
      <c r="A30" s="5" t="s">
        <v>68</v>
      </c>
    </row>
    <row r="31" spans="1:18" x14ac:dyDescent="0.35">
      <c r="A31" s="4" t="s">
        <v>21</v>
      </c>
    </row>
    <row r="32" spans="1:18" x14ac:dyDescent="0.35">
      <c r="A32" s="4" t="s">
        <v>139</v>
      </c>
    </row>
    <row r="34" spans="1:17" x14ac:dyDescent="0.35">
      <c r="A34" s="8"/>
      <c r="B34" s="13" t="str">
        <f>C8</f>
        <v>2011/12</v>
      </c>
      <c r="C34" s="13" t="str">
        <f t="shared" ref="C34:M34" si="0">D8</f>
        <v>2012/13</v>
      </c>
      <c r="D34" s="13" t="str">
        <f t="shared" si="0"/>
        <v>2013/14</v>
      </c>
      <c r="E34" s="13" t="str">
        <f t="shared" si="0"/>
        <v>2014/15</v>
      </c>
      <c r="F34" s="13" t="str">
        <f t="shared" si="0"/>
        <v>2015/16</v>
      </c>
      <c r="G34" s="13" t="str">
        <f t="shared" si="0"/>
        <v>2016/17</v>
      </c>
      <c r="H34" s="13" t="str">
        <f t="shared" si="0"/>
        <v>2017/18</v>
      </c>
      <c r="I34" s="13" t="str">
        <f t="shared" si="0"/>
        <v>2018/19</v>
      </c>
      <c r="J34" s="13" t="str">
        <f t="shared" si="0"/>
        <v>2019/20</v>
      </c>
      <c r="K34" s="13" t="str">
        <f t="shared" si="0"/>
        <v>2020/21</v>
      </c>
      <c r="L34" s="13" t="str">
        <f>M8</f>
        <v>2021/22</v>
      </c>
      <c r="M34" s="13" t="str">
        <f t="shared" si="0"/>
        <v>2022/23</v>
      </c>
      <c r="N34" s="13" t="str">
        <f t="shared" ref="N34" si="1">O8</f>
        <v>2023/24</v>
      </c>
      <c r="O34" s="13" t="str">
        <f t="shared" ref="O34" si="2">P8</f>
        <v>2024/25</v>
      </c>
      <c r="P34" s="13" t="str">
        <f t="shared" ref="P34" si="3">Q8</f>
        <v>2025/26</v>
      </c>
      <c r="Q34" s="13" t="str">
        <f t="shared" ref="Q34" si="4">R8</f>
        <v>2026/27</v>
      </c>
    </row>
    <row r="35" spans="1:17" x14ac:dyDescent="0.35">
      <c r="A35" s="8" t="s">
        <v>1</v>
      </c>
      <c r="B35" s="16">
        <v>5.6493563321719391E-2</v>
      </c>
      <c r="C35" s="16">
        <v>5.7359274851913132E-2</v>
      </c>
      <c r="D35" s="16">
        <v>6.4092305435661689E-2</v>
      </c>
      <c r="E35" s="16">
        <v>7.1362425398434751E-2</v>
      </c>
      <c r="F35" s="16">
        <v>7.6731308706957574E-2</v>
      </c>
      <c r="G35" s="16">
        <v>7.6999830262135083E-2</v>
      </c>
      <c r="H35" s="16">
        <v>8.0884574199750953E-2</v>
      </c>
      <c r="I35" s="16">
        <v>7.7894228062945922E-2</v>
      </c>
      <c r="J35" s="16">
        <v>7.6327467152140449E-2</v>
      </c>
      <c r="K35" s="16">
        <v>5.8329577597719194E-2</v>
      </c>
      <c r="L35" s="16">
        <v>6.6081211767321207E-2</v>
      </c>
      <c r="M35" s="16">
        <v>8.2084718534348788E-2</v>
      </c>
      <c r="N35" s="16">
        <v>8.3567093367373321E-2</v>
      </c>
      <c r="O35" s="17">
        <v>8.1131905545552871E-2</v>
      </c>
      <c r="P35" s="17">
        <v>7.8704577685616547E-2</v>
      </c>
      <c r="Q35" s="17">
        <v>7.7718989784601955E-2</v>
      </c>
    </row>
    <row r="36" spans="1:17" x14ac:dyDescent="0.35">
      <c r="A36" s="8" t="s">
        <v>2</v>
      </c>
      <c r="B36" s="16">
        <v>7.8437577877864692E-2</v>
      </c>
      <c r="C36" s="16">
        <v>7.0505618441921325E-2</v>
      </c>
      <c r="D36" s="16">
        <v>7.6351005112342565E-2</v>
      </c>
      <c r="E36" s="16">
        <v>8.4239592333041513E-2</v>
      </c>
      <c r="F36" s="16">
        <v>9.0637237346617827E-2</v>
      </c>
      <c r="G36" s="16">
        <v>9.3172566932780976E-2</v>
      </c>
      <c r="H36" s="16">
        <v>9.3430330955374702E-2</v>
      </c>
      <c r="I36" s="16">
        <v>9.0713872951322702E-2</v>
      </c>
      <c r="J36" s="16">
        <v>8.3332164068151512E-2</v>
      </c>
      <c r="K36" s="16">
        <v>6.8679457458312304E-2</v>
      </c>
      <c r="L36" s="16">
        <v>6.3247061357984927E-2</v>
      </c>
      <c r="M36" s="16">
        <v>8.1967672000777675E-2</v>
      </c>
      <c r="N36" s="16">
        <v>8.3754509765018997E-2</v>
      </c>
      <c r="O36" s="17">
        <v>8.0732745071950593E-2</v>
      </c>
      <c r="P36" s="17">
        <v>7.8055825321825881E-2</v>
      </c>
      <c r="Q36" s="17">
        <v>8.0237883771389046E-2</v>
      </c>
    </row>
    <row r="37" spans="1:17" x14ac:dyDescent="0.35">
      <c r="A37" s="8" t="s">
        <v>3</v>
      </c>
      <c r="B37" s="16">
        <v>7.5529786195945636E-2</v>
      </c>
      <c r="C37" s="16">
        <v>7.5855023286510684E-2</v>
      </c>
      <c r="D37" s="16">
        <v>7.9462129799202086E-2</v>
      </c>
      <c r="E37" s="16">
        <v>8.3229873197322279E-2</v>
      </c>
      <c r="F37" s="16">
        <v>9.2481048401855268E-2</v>
      </c>
      <c r="G37" s="16">
        <v>9.2507981084915591E-2</v>
      </c>
      <c r="H37" s="16">
        <v>9.5498332760002774E-2</v>
      </c>
      <c r="I37" s="16">
        <v>9.0936934823009075E-2</v>
      </c>
      <c r="J37" s="16">
        <v>7.5410192132030096E-2</v>
      </c>
      <c r="K37" s="16">
        <v>6.7940053116734761E-2</v>
      </c>
      <c r="L37" s="16">
        <v>6.8911418976138283E-2</v>
      </c>
      <c r="M37" s="16">
        <v>9.4611636056156537E-2</v>
      </c>
      <c r="N37" s="16">
        <v>9.1797909263806224E-2</v>
      </c>
      <c r="O37" s="17">
        <v>8.978224685140708E-2</v>
      </c>
      <c r="P37" s="17">
        <v>8.7427442443996806E-2</v>
      </c>
      <c r="Q37" s="17">
        <v>8.60169452598738E-2</v>
      </c>
    </row>
    <row r="38" spans="1:17" x14ac:dyDescent="0.35">
      <c r="A38" s="8" t="s">
        <v>4</v>
      </c>
      <c r="B38" s="16">
        <v>8.1094735891615491E-2</v>
      </c>
      <c r="C38" s="16">
        <v>6.9602613648857642E-2</v>
      </c>
      <c r="D38" s="16">
        <v>8.1421694655476662E-2</v>
      </c>
      <c r="E38" s="16">
        <v>9.0465125123169343E-2</v>
      </c>
      <c r="F38" s="16">
        <v>0.10187572631762706</v>
      </c>
      <c r="G38" s="16">
        <v>9.4565745795460482E-2</v>
      </c>
      <c r="H38" s="16">
        <v>9.8190162114072971E-2</v>
      </c>
      <c r="I38" s="16">
        <v>9.230711859596849E-2</v>
      </c>
      <c r="J38" s="16">
        <v>8.0943038003843143E-2</v>
      </c>
      <c r="K38" s="16">
        <v>6.0577060626161888E-2</v>
      </c>
      <c r="L38" s="16">
        <v>6.6386943114260716E-2</v>
      </c>
      <c r="M38" s="16">
        <v>8.955271256304799E-2</v>
      </c>
      <c r="N38" s="16">
        <v>7.979026220990508E-2</v>
      </c>
      <c r="O38" s="17">
        <v>7.5513220232504064E-2</v>
      </c>
      <c r="P38" s="17">
        <v>7.3233644323993347E-2</v>
      </c>
      <c r="Q38" s="17">
        <v>7.4915080093031036E-2</v>
      </c>
    </row>
    <row r="39" spans="1:17" x14ac:dyDescent="0.35">
      <c r="A39" s="8" t="s">
        <v>5</v>
      </c>
      <c r="B39" s="16">
        <v>8.5882658609309936E-2</v>
      </c>
      <c r="C39" s="16">
        <v>8.5050034892724363E-2</v>
      </c>
      <c r="D39" s="16">
        <v>9.719801319317152E-2</v>
      </c>
      <c r="E39" s="16">
        <v>0.10981200283629325</v>
      </c>
      <c r="F39" s="16">
        <v>0.11285406150249955</v>
      </c>
      <c r="G39" s="16">
        <v>0.11263138976629308</v>
      </c>
      <c r="H39" s="16">
        <v>0.1116654718015576</v>
      </c>
      <c r="I39" s="16">
        <v>0.10149033654941579</v>
      </c>
      <c r="J39" s="16">
        <v>0.10571016558500917</v>
      </c>
      <c r="K39" s="16">
        <v>7.4541577534070064E-2</v>
      </c>
      <c r="L39" s="16">
        <v>7.4422630901150907E-2</v>
      </c>
      <c r="M39" s="16">
        <v>8.5760978036522037E-2</v>
      </c>
      <c r="N39" s="16">
        <v>9.4080257659873712E-2</v>
      </c>
      <c r="O39" s="17">
        <v>9.0842293076437583E-2</v>
      </c>
      <c r="P39" s="17">
        <v>8.8379820131550532E-2</v>
      </c>
      <c r="Q39" s="17">
        <v>8.9368445226960302E-2</v>
      </c>
    </row>
    <row r="40" spans="1:17" x14ac:dyDescent="0.35">
      <c r="A40" s="8" t="s">
        <v>6</v>
      </c>
      <c r="B40" s="16">
        <v>8.0526965992452182E-2</v>
      </c>
      <c r="C40" s="16">
        <v>7.6707710276385385E-2</v>
      </c>
      <c r="D40" s="16">
        <v>8.5970479912274689E-2</v>
      </c>
      <c r="E40" s="16">
        <v>9.803363151829983E-2</v>
      </c>
      <c r="F40" s="16">
        <v>0.10129452468122843</v>
      </c>
      <c r="G40" s="16">
        <v>9.9668584529234133E-2</v>
      </c>
      <c r="H40" s="16">
        <v>0.10633751971256136</v>
      </c>
      <c r="I40" s="16">
        <v>9.272271762219042E-2</v>
      </c>
      <c r="J40" s="16">
        <v>9.1483819259129448E-2</v>
      </c>
      <c r="K40" s="16">
        <v>6.9553269897549175E-2</v>
      </c>
      <c r="L40" s="16">
        <v>6.426554796520377E-2</v>
      </c>
      <c r="M40" s="16">
        <v>9.7609129903231895E-2</v>
      </c>
      <c r="N40" s="16">
        <v>9.1774137147928495E-2</v>
      </c>
      <c r="O40" s="17">
        <v>8.770317013545087E-2</v>
      </c>
      <c r="P40" s="17">
        <v>8.5326667825090644E-2</v>
      </c>
      <c r="Q40" s="17">
        <v>8.7111428287220558E-2</v>
      </c>
    </row>
    <row r="41" spans="1:17" x14ac:dyDescent="0.35">
      <c r="A41" s="8" t="s">
        <v>7</v>
      </c>
      <c r="B41" s="16">
        <v>7.3411327791003109E-2</v>
      </c>
      <c r="C41" s="16">
        <v>6.892308404502645E-2</v>
      </c>
      <c r="D41" s="16">
        <v>7.9708067137635855E-2</v>
      </c>
      <c r="E41" s="16">
        <v>8.7549432892094159E-2</v>
      </c>
      <c r="F41" s="16">
        <v>9.06336673221175E-2</v>
      </c>
      <c r="G41" s="16">
        <v>9.4735269945549372E-2</v>
      </c>
      <c r="H41" s="16">
        <v>9.3087627602649617E-2</v>
      </c>
      <c r="I41" s="16">
        <v>8.6356347525455443E-2</v>
      </c>
      <c r="J41" s="16">
        <v>8.4877286620307663E-2</v>
      </c>
      <c r="K41" s="16">
        <v>6.4276102511456989E-2</v>
      </c>
      <c r="L41" s="16">
        <v>6.9688281273346225E-2</v>
      </c>
      <c r="M41" s="16">
        <v>8.3360888828202556E-2</v>
      </c>
      <c r="N41" s="16">
        <v>8.5991696977238616E-2</v>
      </c>
      <c r="O41" s="17">
        <v>8.3417580848181058E-2</v>
      </c>
      <c r="P41" s="17">
        <v>8.0988070078220106E-2</v>
      </c>
      <c r="Q41" s="17">
        <v>7.9809901675728559E-2</v>
      </c>
    </row>
    <row r="42" spans="1:17" x14ac:dyDescent="0.35">
      <c r="A42" s="8" t="s">
        <v>8</v>
      </c>
      <c r="B42" s="16">
        <v>3.3470799244353304E-2</v>
      </c>
      <c r="C42" s="16">
        <v>5.2309355096032545E-2</v>
      </c>
      <c r="D42" s="16">
        <v>8.5073349657773717E-2</v>
      </c>
      <c r="E42" s="16">
        <v>8.3795590111160015E-2</v>
      </c>
      <c r="F42" s="16">
        <v>6.494851058659884E-2</v>
      </c>
      <c r="G42" s="16">
        <v>9.7106343438495404E-2</v>
      </c>
      <c r="H42" s="16">
        <v>7.4784574710807863E-2</v>
      </c>
      <c r="I42" s="16">
        <v>8.5981768244082324E-2</v>
      </c>
      <c r="J42" s="16">
        <v>8.5405303830327128E-2</v>
      </c>
      <c r="K42" s="16">
        <v>6.1254662307423727E-2</v>
      </c>
      <c r="L42" s="16">
        <v>7.3286069405781001E-2</v>
      </c>
      <c r="M42" s="16">
        <v>6.5829084091316797E-2</v>
      </c>
      <c r="N42" s="16">
        <v>7.2568529758392245E-2</v>
      </c>
      <c r="O42" s="17">
        <v>7.1814039886496331E-2</v>
      </c>
      <c r="P42" s="17">
        <v>6.9586663467902418E-2</v>
      </c>
      <c r="Q42" s="17">
        <v>6.8422480702133734E-2</v>
      </c>
    </row>
    <row r="43" spans="1:17" x14ac:dyDescent="0.35">
      <c r="A43" s="8" t="s">
        <v>9</v>
      </c>
      <c r="B43" s="16">
        <v>7.9369640067553024E-2</v>
      </c>
      <c r="C43" s="16">
        <v>7.6640515806206941E-2</v>
      </c>
      <c r="D43" s="16">
        <v>8.291984672716729E-2</v>
      </c>
      <c r="E43" s="16">
        <v>8.4693463583975268E-2</v>
      </c>
      <c r="F43" s="16">
        <v>9.6629698250297588E-2</v>
      </c>
      <c r="G43" s="16">
        <v>9.7269124285983444E-2</v>
      </c>
      <c r="H43" s="16">
        <v>0.10291632998009523</v>
      </c>
      <c r="I43" s="16">
        <v>0.10517601919398159</v>
      </c>
      <c r="J43" s="16">
        <v>9.3619027072737449E-2</v>
      </c>
      <c r="K43" s="16">
        <v>6.8112456305915198E-2</v>
      </c>
      <c r="L43" s="16">
        <v>7.3067218565044903E-2</v>
      </c>
      <c r="M43" s="16">
        <v>9.5555787144836243E-2</v>
      </c>
      <c r="N43" s="16">
        <v>8.9089466382764868E-2</v>
      </c>
      <c r="O43" s="17">
        <v>8.6783509467795672E-2</v>
      </c>
      <c r="P43" s="17">
        <v>8.498716378058796E-2</v>
      </c>
      <c r="Q43" s="17">
        <v>8.3570133868442309E-2</v>
      </c>
    </row>
    <row r="44" spans="1:17" x14ac:dyDescent="0.35">
      <c r="A44" s="8" t="s">
        <v>10</v>
      </c>
      <c r="B44" s="16">
        <v>6.1698609555765713E-2</v>
      </c>
      <c r="C44" s="16">
        <v>5.4051079487691334E-2</v>
      </c>
      <c r="D44" s="16">
        <v>6.4989632625008717E-2</v>
      </c>
      <c r="E44" s="16">
        <v>7.1785924387121808E-2</v>
      </c>
      <c r="F44" s="16">
        <v>7.6865610720241007E-2</v>
      </c>
      <c r="G44" s="16">
        <v>9.0015823267282288E-2</v>
      </c>
      <c r="H44" s="16">
        <v>8.6584454711227929E-2</v>
      </c>
      <c r="I44" s="16">
        <v>7.9988460739230341E-2</v>
      </c>
      <c r="J44" s="16">
        <v>7.2730472476974242E-2</v>
      </c>
      <c r="K44" s="16">
        <v>5.8358900524368484E-2</v>
      </c>
      <c r="L44" s="16">
        <v>6.4812945574719297E-2</v>
      </c>
      <c r="M44" s="16">
        <v>8.2130818854528997E-2</v>
      </c>
      <c r="N44" s="16">
        <v>8.5770630311863716E-2</v>
      </c>
      <c r="O44" s="17">
        <v>8.2621514425201839E-2</v>
      </c>
      <c r="P44" s="17">
        <v>8.0184762659470901E-2</v>
      </c>
      <c r="Q44" s="17">
        <v>7.9022458813898355E-2</v>
      </c>
    </row>
    <row r="45" spans="1:17" x14ac:dyDescent="0.35">
      <c r="A45" s="8" t="s">
        <v>11</v>
      </c>
      <c r="B45" s="16">
        <v>5.6708149598797344E-2</v>
      </c>
      <c r="C45" s="16">
        <v>5.4477700438588003E-2</v>
      </c>
      <c r="D45" s="16">
        <v>6.1134248006111232E-2</v>
      </c>
      <c r="E45" s="16">
        <v>6.7315006299456109E-2</v>
      </c>
      <c r="F45" s="16">
        <v>7.3817151619243043E-2</v>
      </c>
      <c r="G45" s="16">
        <v>7.9056502051420285E-2</v>
      </c>
      <c r="H45" s="16">
        <v>8.0157842955413783E-2</v>
      </c>
      <c r="I45" s="16">
        <v>7.3545941227364797E-2</v>
      </c>
      <c r="J45" s="16">
        <v>6.7474137159095268E-2</v>
      </c>
      <c r="K45" s="16">
        <v>5.07566842734163E-2</v>
      </c>
      <c r="L45" s="16">
        <v>5.8660065117057847E-2</v>
      </c>
      <c r="M45" s="16">
        <v>6.9484025913743419E-2</v>
      </c>
      <c r="N45" s="16">
        <v>7.4144515110574918E-2</v>
      </c>
      <c r="O45" s="17">
        <v>7.2870322127497528E-2</v>
      </c>
      <c r="P45" s="17">
        <v>7.056939175615197E-2</v>
      </c>
      <c r="Q45" s="17">
        <v>6.9361531944761773E-2</v>
      </c>
    </row>
    <row r="46" spans="1:17" x14ac:dyDescent="0.35">
      <c r="A46" s="8" t="s">
        <v>12</v>
      </c>
      <c r="B46" s="16">
        <v>6.6868359480542636E-2</v>
      </c>
      <c r="C46" s="16">
        <v>6.0339534037931929E-2</v>
      </c>
      <c r="D46" s="16">
        <v>6.3368322527347601E-2</v>
      </c>
      <c r="E46" s="16">
        <v>6.7177485461730718E-2</v>
      </c>
      <c r="F46" s="16">
        <v>8.2678678989535112E-2</v>
      </c>
      <c r="G46" s="16">
        <v>8.5910276801862723E-2</v>
      </c>
      <c r="H46" s="16">
        <v>7.8496599648397752E-2</v>
      </c>
      <c r="I46" s="16">
        <v>7.4460841347695483E-2</v>
      </c>
      <c r="J46" s="16">
        <v>6.8559427760257363E-2</v>
      </c>
      <c r="K46" s="16">
        <v>5.9574410928890403E-2</v>
      </c>
      <c r="L46" s="16">
        <v>5.9130524721605696E-2</v>
      </c>
      <c r="M46" s="16">
        <v>7.4414917141400028E-2</v>
      </c>
      <c r="N46" s="16">
        <v>7.2925002583957912E-2</v>
      </c>
      <c r="O46" s="17">
        <v>7.1211839848973071E-2</v>
      </c>
      <c r="P46" s="17">
        <v>6.8946748875453573E-2</v>
      </c>
      <c r="Q46" s="17">
        <v>6.7695444288355111E-2</v>
      </c>
    </row>
    <row r="47" spans="1:17" x14ac:dyDescent="0.35">
      <c r="A47" s="8" t="s">
        <v>13</v>
      </c>
      <c r="B47" s="16">
        <v>8.2079383827845007E-2</v>
      </c>
      <c r="C47" s="16">
        <v>6.352994596305607E-2</v>
      </c>
      <c r="D47" s="16">
        <v>8.3054109141020904E-2</v>
      </c>
      <c r="E47" s="16">
        <v>9.0674347435894823E-2</v>
      </c>
      <c r="F47" s="16">
        <v>9.5190774286256163E-2</v>
      </c>
      <c r="G47" s="16">
        <v>9.0627471905926085E-2</v>
      </c>
      <c r="H47" s="16">
        <v>0.10132012398863427</v>
      </c>
      <c r="I47" s="16">
        <v>9.7219382826999032E-2</v>
      </c>
      <c r="J47" s="16">
        <v>8.539969670239636E-2</v>
      </c>
      <c r="K47" s="16">
        <v>6.4205578418416856E-2</v>
      </c>
      <c r="L47" s="16">
        <v>6.738694928930769E-2</v>
      </c>
      <c r="M47" s="16">
        <v>8.2648437668456337E-2</v>
      </c>
      <c r="N47" s="16">
        <v>8.2281922195636528E-2</v>
      </c>
      <c r="O47" s="17">
        <v>8.0328164373532449E-2</v>
      </c>
      <c r="P47" s="17">
        <v>7.7974191839203483E-2</v>
      </c>
      <c r="Q47" s="17">
        <v>7.6701790954111032E-2</v>
      </c>
    </row>
    <row r="48" spans="1:17" x14ac:dyDescent="0.35">
      <c r="A48" s="8" t="s">
        <v>14</v>
      </c>
      <c r="B48" s="16">
        <v>6.5132625384686615E-2</v>
      </c>
      <c r="C48" s="16">
        <v>6.1432242911947446E-2</v>
      </c>
      <c r="D48" s="16">
        <v>7.0056034809342832E-2</v>
      </c>
      <c r="E48" s="16">
        <v>7.5848045688842625E-2</v>
      </c>
      <c r="F48" s="16">
        <v>8.4786233104007513E-2</v>
      </c>
      <c r="G48" s="16">
        <v>8.6506590594080723E-2</v>
      </c>
      <c r="H48" s="16">
        <v>9.0501293973389643E-2</v>
      </c>
      <c r="I48" s="16">
        <v>8.3522772314222754E-2</v>
      </c>
      <c r="J48" s="16">
        <v>7.7424533159345763E-2</v>
      </c>
      <c r="K48" s="16">
        <v>5.64644438894642E-2</v>
      </c>
      <c r="L48" s="16">
        <v>5.8743027853458252E-2</v>
      </c>
      <c r="M48" s="16">
        <v>7.7885555274499779E-2</v>
      </c>
      <c r="N48" s="16">
        <v>7.6428510876216535E-2</v>
      </c>
      <c r="O48" s="17">
        <v>7.4134965395811547E-2</v>
      </c>
      <c r="P48" s="17">
        <v>7.1860744116255482E-2</v>
      </c>
      <c r="Q48" s="17">
        <v>7.0578418631061721E-2</v>
      </c>
    </row>
    <row r="49" spans="1:17" x14ac:dyDescent="0.35">
      <c r="A49" s="8" t="s">
        <v>15</v>
      </c>
      <c r="B49" s="16">
        <v>7.2868253966242413E-2</v>
      </c>
      <c r="C49" s="16">
        <v>6.9285331449597976E-2</v>
      </c>
      <c r="D49" s="16">
        <v>7.52355310019793E-2</v>
      </c>
      <c r="E49" s="16">
        <v>8.2204662498801526E-2</v>
      </c>
      <c r="F49" s="16">
        <v>8.4253894591128642E-2</v>
      </c>
      <c r="G49" s="16">
        <v>9.5335380105764062E-2</v>
      </c>
      <c r="H49" s="16">
        <v>9.1532219741280868E-2</v>
      </c>
      <c r="I49" s="16">
        <v>8.2382930880468497E-2</v>
      </c>
      <c r="J49" s="16">
        <v>7.6215425668829009E-2</v>
      </c>
      <c r="K49" s="16">
        <v>6.4874966720143978E-2</v>
      </c>
      <c r="L49" s="16">
        <v>6.1149318357908815E-2</v>
      </c>
      <c r="M49" s="16">
        <v>8.3974617732748641E-2</v>
      </c>
      <c r="N49" s="16">
        <v>8.7287444593702024E-2</v>
      </c>
      <c r="O49" s="17">
        <v>8.5135814504715468E-2</v>
      </c>
      <c r="P49" s="17">
        <v>8.2705452405920712E-2</v>
      </c>
      <c r="Q49" s="17">
        <v>8.1473634448659807E-2</v>
      </c>
    </row>
    <row r="50" spans="1:17" x14ac:dyDescent="0.35">
      <c r="A50" s="8" t="s">
        <v>16</v>
      </c>
      <c r="B50" s="16">
        <v>8.5201260004272195E-2</v>
      </c>
      <c r="C50" s="16">
        <v>7.7465320835176127E-2</v>
      </c>
      <c r="D50" s="16">
        <v>8.9963529966321842E-2</v>
      </c>
      <c r="E50" s="16">
        <v>8.607379775081167E-2</v>
      </c>
      <c r="F50" s="16">
        <v>9.1557664350670365E-2</v>
      </c>
      <c r="G50" s="16">
        <v>0.10028003712216997</v>
      </c>
      <c r="H50" s="16">
        <v>9.9735168525780848E-2</v>
      </c>
      <c r="I50" s="16">
        <v>9.229971536818847E-2</v>
      </c>
      <c r="J50" s="16">
        <v>8.7640360524684893E-2</v>
      </c>
      <c r="K50" s="16">
        <v>6.1973407741763423E-2</v>
      </c>
      <c r="L50" s="16">
        <v>6.5287610452824871E-2</v>
      </c>
      <c r="M50" s="16">
        <v>9.3093003269557301E-2</v>
      </c>
      <c r="N50" s="16">
        <v>9.2492574826626317E-2</v>
      </c>
      <c r="O50" s="17">
        <v>9.0531328988777415E-2</v>
      </c>
      <c r="P50" s="17">
        <v>8.8017464835828257E-2</v>
      </c>
      <c r="Q50" s="17">
        <v>8.682887787843481E-2</v>
      </c>
    </row>
    <row r="51" spans="1:17" x14ac:dyDescent="0.35">
      <c r="A51" s="8" t="s">
        <v>17</v>
      </c>
      <c r="B51" s="16">
        <v>7.1311078487644342E-2</v>
      </c>
      <c r="C51" s="16">
        <v>6.8663330471634712E-2</v>
      </c>
      <c r="D51" s="16">
        <v>7.1561832734376288E-2</v>
      </c>
      <c r="E51" s="16">
        <v>8.0140024932202542E-2</v>
      </c>
      <c r="F51" s="16">
        <v>9.0787439668079173E-2</v>
      </c>
      <c r="G51" s="16">
        <v>8.5767974201587355E-2</v>
      </c>
      <c r="H51" s="16">
        <v>9.4106120089662265E-2</v>
      </c>
      <c r="I51" s="16">
        <v>8.7170433556172475E-2</v>
      </c>
      <c r="J51" s="16">
        <v>8.0743100049516153E-2</v>
      </c>
      <c r="K51" s="16">
        <v>6.4822258167050423E-2</v>
      </c>
      <c r="L51" s="16">
        <v>6.7217132725572365E-2</v>
      </c>
      <c r="M51" s="16">
        <v>8.6832127959356131E-2</v>
      </c>
      <c r="N51" s="16">
        <v>8.82989238459128E-2</v>
      </c>
      <c r="O51" s="17">
        <v>8.60225187883224E-2</v>
      </c>
      <c r="P51" s="17">
        <v>8.3567092425113731E-2</v>
      </c>
      <c r="Q51" s="17">
        <v>8.2338495633074826E-2</v>
      </c>
    </row>
    <row r="52" spans="1:17" x14ac:dyDescent="0.35">
      <c r="A52" s="8" t="s">
        <v>18</v>
      </c>
      <c r="B52" s="16">
        <v>5.6760917178009795E-2</v>
      </c>
      <c r="C52" s="16">
        <v>4.5596170067343171E-2</v>
      </c>
      <c r="D52" s="16">
        <v>5.4670030122111517E-2</v>
      </c>
      <c r="E52" s="16">
        <v>5.7290139822949997E-2</v>
      </c>
      <c r="F52" s="16">
        <v>6.2794279853686491E-2</v>
      </c>
      <c r="G52" s="16">
        <v>6.3436885827022227E-2</v>
      </c>
      <c r="H52" s="16">
        <v>6.1303125143130133E-2</v>
      </c>
      <c r="I52" s="16">
        <v>6.1833589595345115E-2</v>
      </c>
      <c r="J52" s="16">
        <v>5.7159950421888275E-2</v>
      </c>
      <c r="K52" s="16">
        <v>4.250345555112655E-2</v>
      </c>
      <c r="L52" s="16">
        <v>4.9115048363508017E-2</v>
      </c>
      <c r="M52" s="16">
        <v>6.5248456990900774E-2</v>
      </c>
      <c r="N52" s="16">
        <v>6.4923590613623766E-2</v>
      </c>
      <c r="O52" s="17">
        <v>6.37373808836596E-2</v>
      </c>
      <c r="P52" s="17">
        <v>6.1578444635212497E-2</v>
      </c>
      <c r="Q52" s="17">
        <v>6.0305350001160947E-2</v>
      </c>
    </row>
    <row r="53" spans="1:17" x14ac:dyDescent="0.35">
      <c r="A53" s="8" t="s">
        <v>19</v>
      </c>
      <c r="B53" s="16">
        <v>6.8682818280363239E-2</v>
      </c>
      <c r="C53" s="16">
        <v>6.4390530290481446E-2</v>
      </c>
      <c r="D53" s="16">
        <v>6.5330604568048914E-2</v>
      </c>
      <c r="E53" s="16">
        <v>7.4277401391407705E-2</v>
      </c>
      <c r="F53" s="16">
        <v>8.3537483244948987E-2</v>
      </c>
      <c r="G53" s="16">
        <v>8.3197323451887573E-2</v>
      </c>
      <c r="H53" s="16">
        <v>8.2434914408504922E-2</v>
      </c>
      <c r="I53" s="16">
        <v>7.7381735443024749E-2</v>
      </c>
      <c r="J53" s="16">
        <v>6.9874171085933912E-2</v>
      </c>
      <c r="K53" s="16">
        <v>5.7664449388203379E-2</v>
      </c>
      <c r="L53" s="16">
        <v>6.452530475927333E-2</v>
      </c>
      <c r="M53" s="16">
        <v>7.3739259859061629E-2</v>
      </c>
      <c r="N53" s="16">
        <v>7.8009873841578051E-2</v>
      </c>
      <c r="O53" s="17">
        <v>7.5811146268641633E-2</v>
      </c>
      <c r="P53" s="17">
        <v>7.3476579612712867E-2</v>
      </c>
      <c r="Q53" s="17">
        <v>7.2250811805281256E-2</v>
      </c>
    </row>
    <row r="55" spans="1:17" x14ac:dyDescent="0.35">
      <c r="A55" s="5" t="s">
        <v>69</v>
      </c>
    </row>
    <row r="56" spans="1:17" x14ac:dyDescent="0.35">
      <c r="A56" s="4" t="s">
        <v>22</v>
      </c>
    </row>
    <row r="57" spans="1:17" x14ac:dyDescent="0.35">
      <c r="A57" s="4" t="s">
        <v>140</v>
      </c>
    </row>
    <row r="59" spans="1:17" x14ac:dyDescent="0.35">
      <c r="A59" s="8"/>
      <c r="B59" s="13" t="str">
        <f>B34</f>
        <v>2011/12</v>
      </c>
      <c r="C59" s="13" t="str">
        <f t="shared" ref="C59:Q59" si="5">C34</f>
        <v>2012/13</v>
      </c>
      <c r="D59" s="13" t="str">
        <f t="shared" si="5"/>
        <v>2013/14</v>
      </c>
      <c r="E59" s="13" t="str">
        <f t="shared" si="5"/>
        <v>2014/15</v>
      </c>
      <c r="F59" s="13" t="str">
        <f t="shared" si="5"/>
        <v>2015/16</v>
      </c>
      <c r="G59" s="13" t="str">
        <f t="shared" si="5"/>
        <v>2016/17</v>
      </c>
      <c r="H59" s="13" t="str">
        <f t="shared" si="5"/>
        <v>2017/18</v>
      </c>
      <c r="I59" s="13" t="str">
        <f t="shared" si="5"/>
        <v>2018/19</v>
      </c>
      <c r="J59" s="13" t="str">
        <f t="shared" si="5"/>
        <v>2019/20</v>
      </c>
      <c r="K59" s="13" t="str">
        <f t="shared" si="5"/>
        <v>2020/21</v>
      </c>
      <c r="L59" s="13" t="str">
        <f t="shared" si="5"/>
        <v>2021/22</v>
      </c>
      <c r="M59" s="13" t="str">
        <f t="shared" si="5"/>
        <v>2022/23</v>
      </c>
      <c r="N59" s="13" t="str">
        <f t="shared" si="5"/>
        <v>2023/24</v>
      </c>
      <c r="O59" s="13" t="str">
        <f t="shared" si="5"/>
        <v>2024/25</v>
      </c>
      <c r="P59" s="13" t="str">
        <f t="shared" si="5"/>
        <v>2025/26</v>
      </c>
      <c r="Q59" s="13" t="str">
        <f t="shared" si="5"/>
        <v>2026/27</v>
      </c>
    </row>
    <row r="60" spans="1:17" x14ac:dyDescent="0.35">
      <c r="A60" s="8" t="s">
        <v>1</v>
      </c>
      <c r="B60" s="16">
        <v>3.2228598485610931E-2</v>
      </c>
      <c r="C60" s="16">
        <v>3.2040963318854344E-2</v>
      </c>
      <c r="D60" s="16">
        <v>3.0579848536609135E-2</v>
      </c>
      <c r="E60" s="16">
        <v>3.0110462818548785E-2</v>
      </c>
      <c r="F60" s="16">
        <v>2.5661193221382141E-2</v>
      </c>
      <c r="G60" s="16">
        <v>2.2798697207327048E-2</v>
      </c>
      <c r="H60" s="16">
        <v>2.0926200163427881E-2</v>
      </c>
      <c r="I60" s="16">
        <v>1.8566749000626118E-2</v>
      </c>
      <c r="J60" s="16">
        <v>1.7089468078626886E-2</v>
      </c>
      <c r="K60" s="16">
        <v>1.4911245369359541E-2</v>
      </c>
      <c r="L60" s="16">
        <v>1.6847257666188963E-2</v>
      </c>
      <c r="M60" s="16">
        <v>1.8109222043463633E-2</v>
      </c>
      <c r="N60" s="16">
        <v>1.5469098801903652E-2</v>
      </c>
      <c r="O60" s="17">
        <v>1.5264799643146502E-2</v>
      </c>
      <c r="P60" s="17">
        <v>1.5106413821883716E-2</v>
      </c>
      <c r="Q60" s="17">
        <v>1.5106413821883716E-2</v>
      </c>
    </row>
    <row r="61" spans="1:17" x14ac:dyDescent="0.35">
      <c r="A61" s="8" t="s">
        <v>2</v>
      </c>
      <c r="B61" s="16">
        <v>3.6769853675185371E-2</v>
      </c>
      <c r="C61" s="16">
        <v>2.9014694480881575E-2</v>
      </c>
      <c r="D61" s="16">
        <v>2.8791870825575341E-2</v>
      </c>
      <c r="E61" s="16">
        <v>2.6442278618952077E-2</v>
      </c>
      <c r="F61" s="16">
        <v>2.5460491214041089E-2</v>
      </c>
      <c r="G61" s="16">
        <v>2.3983436827830495E-2</v>
      </c>
      <c r="H61" s="16">
        <v>2.321881080228614E-2</v>
      </c>
      <c r="I61" s="16">
        <v>1.9455569619585941E-2</v>
      </c>
      <c r="J61" s="16">
        <v>1.9128315752054242E-2</v>
      </c>
      <c r="K61" s="16">
        <v>1.5709662465505231E-2</v>
      </c>
      <c r="L61" s="16">
        <v>1.7084708712395497E-2</v>
      </c>
      <c r="M61" s="16">
        <v>1.7029743840611972E-2</v>
      </c>
      <c r="N61" s="16">
        <v>1.5460776508656399E-2</v>
      </c>
      <c r="O61" s="17">
        <v>1.5929297345487259E-2</v>
      </c>
      <c r="P61" s="17">
        <v>1.5764016771802374E-2</v>
      </c>
      <c r="Q61" s="17">
        <v>1.5764016771802374E-2</v>
      </c>
    </row>
    <row r="62" spans="1:17" x14ac:dyDescent="0.35">
      <c r="A62" s="8" t="s">
        <v>3</v>
      </c>
      <c r="B62" s="16">
        <v>2.2691518228907536E-2</v>
      </c>
      <c r="C62" s="16">
        <v>1.9780007182181505E-2</v>
      </c>
      <c r="D62" s="16">
        <v>2.2510959835301925E-2</v>
      </c>
      <c r="E62" s="16">
        <v>2.3220818094874016E-2</v>
      </c>
      <c r="F62" s="16">
        <v>1.8842862404623569E-2</v>
      </c>
      <c r="G62" s="16">
        <v>1.746622995274073E-2</v>
      </c>
      <c r="H62" s="16">
        <v>1.8378732955076207E-2</v>
      </c>
      <c r="I62" s="16">
        <v>1.3931476515228268E-2</v>
      </c>
      <c r="J62" s="16">
        <v>1.6100043872997336E-2</v>
      </c>
      <c r="K62" s="16">
        <v>1.088725618156116E-2</v>
      </c>
      <c r="L62" s="16">
        <v>1.6167358009793902E-2</v>
      </c>
      <c r="M62" s="16">
        <v>1.0796479321779196E-2</v>
      </c>
      <c r="N62" s="16">
        <v>1.2795884574395502E-2</v>
      </c>
      <c r="O62" s="17">
        <v>1.2728321369270061E-2</v>
      </c>
      <c r="P62" s="17">
        <v>1.2596253757477095E-2</v>
      </c>
      <c r="Q62" s="17">
        <v>1.2596253757477095E-2</v>
      </c>
    </row>
    <row r="63" spans="1:17" x14ac:dyDescent="0.35">
      <c r="A63" s="8" t="s">
        <v>4</v>
      </c>
      <c r="B63" s="16">
        <v>2.7565788205002412E-2</v>
      </c>
      <c r="C63" s="16">
        <v>2.2556707334413017E-2</v>
      </c>
      <c r="D63" s="16">
        <v>2.3860094423437495E-2</v>
      </c>
      <c r="E63" s="16">
        <v>2.2206101730776532E-2</v>
      </c>
      <c r="F63" s="16">
        <v>2.0861042543797715E-2</v>
      </c>
      <c r="G63" s="16">
        <v>2.2911959388754767E-2</v>
      </c>
      <c r="H63" s="16">
        <v>1.775357869865557E-2</v>
      </c>
      <c r="I63" s="16">
        <v>1.5128601508379998E-2</v>
      </c>
      <c r="J63" s="16">
        <v>1.7185736338291086E-2</v>
      </c>
      <c r="K63" s="16">
        <v>1.5002959199383161E-2</v>
      </c>
      <c r="L63" s="16">
        <v>1.5009629933705811E-2</v>
      </c>
      <c r="M63" s="16">
        <v>1.5906617446539883E-2</v>
      </c>
      <c r="N63" s="16">
        <v>1.5040288313301915E-2</v>
      </c>
      <c r="O63" s="17">
        <v>1.5116508949651697E-2</v>
      </c>
      <c r="P63" s="17">
        <v>1.4959661775722902E-2</v>
      </c>
      <c r="Q63" s="17">
        <v>1.4959661775722902E-2</v>
      </c>
    </row>
    <row r="64" spans="1:17" x14ac:dyDescent="0.35">
      <c r="A64" s="8" t="s">
        <v>5</v>
      </c>
      <c r="B64" s="16">
        <v>3.1948740042985688E-2</v>
      </c>
      <c r="C64" s="16">
        <v>3.0670915651942611E-2</v>
      </c>
      <c r="D64" s="16">
        <v>2.4806037822473495E-2</v>
      </c>
      <c r="E64" s="16">
        <v>2.3393140301429048E-2</v>
      </c>
      <c r="F64" s="16">
        <v>2.768373616064463E-2</v>
      </c>
      <c r="G64" s="16">
        <v>2.1989539289585136E-2</v>
      </c>
      <c r="H64" s="16">
        <v>1.6744985252442599E-2</v>
      </c>
      <c r="I64" s="16">
        <v>1.8524477160212872E-2</v>
      </c>
      <c r="J64" s="16">
        <v>1.7050183794991406E-2</v>
      </c>
      <c r="K64" s="16">
        <v>1.5870235667945379E-2</v>
      </c>
      <c r="L64" s="16">
        <v>1.253195512848994E-2</v>
      </c>
      <c r="M64" s="16">
        <v>2.2145080501882287E-2</v>
      </c>
      <c r="N64" s="16">
        <v>1.5805951624598309E-2</v>
      </c>
      <c r="O64" s="17">
        <v>1.6152271806308013E-2</v>
      </c>
      <c r="P64" s="17">
        <v>1.5984677675031589E-2</v>
      </c>
      <c r="Q64" s="17">
        <v>1.5984677675031589E-2</v>
      </c>
    </row>
    <row r="65" spans="1:17" x14ac:dyDescent="0.35">
      <c r="A65" s="8" t="s">
        <v>6</v>
      </c>
      <c r="B65" s="16">
        <v>2.5794742578771294E-2</v>
      </c>
      <c r="C65" s="16">
        <v>2.2949410626135761E-2</v>
      </c>
      <c r="D65" s="16">
        <v>2.1776981477410525E-2</v>
      </c>
      <c r="E65" s="16">
        <v>2.3732927087369623E-2</v>
      </c>
      <c r="F65" s="16">
        <v>2.4206993921915693E-2</v>
      </c>
      <c r="G65" s="16">
        <v>2.1319110269955109E-2</v>
      </c>
      <c r="H65" s="16">
        <v>2.2405247310932849E-2</v>
      </c>
      <c r="I65" s="16">
        <v>1.5418345317178528E-2</v>
      </c>
      <c r="J65" s="16">
        <v>1.6660524832760041E-2</v>
      </c>
      <c r="K65" s="16">
        <v>1.5742120662560227E-2</v>
      </c>
      <c r="L65" s="16">
        <v>1.963310477563111E-2</v>
      </c>
      <c r="M65" s="16">
        <v>2.0132396516008334E-2</v>
      </c>
      <c r="N65" s="16">
        <v>2.0842201486351325E-2</v>
      </c>
      <c r="O65" s="17">
        <v>2.230666402649319E-2</v>
      </c>
      <c r="P65" s="17">
        <v>2.2075212622998653E-2</v>
      </c>
      <c r="Q65" s="17">
        <v>2.2075212622998653E-2</v>
      </c>
    </row>
    <row r="66" spans="1:17" x14ac:dyDescent="0.35">
      <c r="A66" s="8" t="s">
        <v>7</v>
      </c>
      <c r="B66" s="16">
        <v>2.9259265135200569E-2</v>
      </c>
      <c r="C66" s="16">
        <v>2.8339837746631468E-2</v>
      </c>
      <c r="D66" s="16">
        <v>2.7988288263079197E-2</v>
      </c>
      <c r="E66" s="16">
        <v>2.6273806440430196E-2</v>
      </c>
      <c r="F66" s="16">
        <v>2.4548713563568102E-2</v>
      </c>
      <c r="G66" s="16">
        <v>2.0651236831260453E-2</v>
      </c>
      <c r="H66" s="16">
        <v>2.1470502096285163E-2</v>
      </c>
      <c r="I66" s="16">
        <v>1.687688665382879E-2</v>
      </c>
      <c r="J66" s="16">
        <v>1.5699751998909002E-2</v>
      </c>
      <c r="K66" s="16">
        <v>1.3594165117794882E-2</v>
      </c>
      <c r="L66" s="16">
        <v>1.3768475078410825E-2</v>
      </c>
      <c r="M66" s="16">
        <v>1.2638214172174421E-2</v>
      </c>
      <c r="N66" s="16">
        <v>1.3026417408979276E-2</v>
      </c>
      <c r="O66" s="17">
        <v>1.3622762334965344E-2</v>
      </c>
      <c r="P66" s="17">
        <v>1.3481414105657929E-2</v>
      </c>
      <c r="Q66" s="17">
        <v>1.3481414105657929E-2</v>
      </c>
    </row>
    <row r="67" spans="1:17" x14ac:dyDescent="0.35">
      <c r="A67" s="8" t="s">
        <v>8</v>
      </c>
      <c r="B67" s="16">
        <v>5.0539925457183464E-2</v>
      </c>
      <c r="C67" s="16">
        <v>6.2911213727014567E-2</v>
      </c>
      <c r="D67" s="16">
        <v>6.0313251017246217E-2</v>
      </c>
      <c r="E67" s="16">
        <v>4.4184523427392694E-2</v>
      </c>
      <c r="F67" s="16">
        <v>5.2742584795505365E-2</v>
      </c>
      <c r="G67" s="16">
        <v>2.5855310065077339E-2</v>
      </c>
      <c r="H67" s="16">
        <v>4.8769993829589103E-2</v>
      </c>
      <c r="I67" s="16">
        <v>3.3451120626550125E-2</v>
      </c>
      <c r="J67" s="16">
        <v>2.3291574409469072E-2</v>
      </c>
      <c r="K67" s="16">
        <v>5.9280330247973821E-3</v>
      </c>
      <c r="L67" s="16">
        <v>2.4844234013446424E-2</v>
      </c>
      <c r="M67" s="16">
        <v>2.0594633959853899E-2</v>
      </c>
      <c r="N67" s="16">
        <v>1.9252984087780551E-2</v>
      </c>
      <c r="O67" s="17">
        <v>1.764698891337942E-2</v>
      </c>
      <c r="P67" s="17">
        <v>1.746388576776324E-2</v>
      </c>
      <c r="Q67" s="17">
        <v>1.746388576776324E-2</v>
      </c>
    </row>
    <row r="68" spans="1:17" x14ac:dyDescent="0.35">
      <c r="A68" s="8" t="s">
        <v>9</v>
      </c>
      <c r="B68" s="16">
        <v>2.6033142852156174E-2</v>
      </c>
      <c r="C68" s="16">
        <v>2.7716035356115051E-2</v>
      </c>
      <c r="D68" s="16">
        <v>2.7298253156302802E-2</v>
      </c>
      <c r="E68" s="16">
        <v>2.7083281301170995E-2</v>
      </c>
      <c r="F68" s="16">
        <v>2.5741594053239544E-2</v>
      </c>
      <c r="G68" s="16">
        <v>2.3737831851586171E-2</v>
      </c>
      <c r="H68" s="16">
        <v>2.3309599006955808E-2</v>
      </c>
      <c r="I68" s="16">
        <v>2.0426782591773628E-2</v>
      </c>
      <c r="J68" s="16">
        <v>1.7479705007231141E-2</v>
      </c>
      <c r="K68" s="16">
        <v>1.5718390366460548E-2</v>
      </c>
      <c r="L68" s="16">
        <v>1.4963349091137428E-2</v>
      </c>
      <c r="M68" s="16">
        <v>1.7455724546362097E-2</v>
      </c>
      <c r="N68" s="16">
        <v>1.816463727177238E-2</v>
      </c>
      <c r="O68" s="17">
        <v>1.9239676156426185E-2</v>
      </c>
      <c r="P68" s="17">
        <v>1.9040047469505703E-2</v>
      </c>
      <c r="Q68" s="17">
        <v>1.9040047469505703E-2</v>
      </c>
    </row>
    <row r="69" spans="1:17" x14ac:dyDescent="0.35">
      <c r="A69" s="8" t="s">
        <v>10</v>
      </c>
      <c r="B69" s="16">
        <v>3.6288716027703047E-2</v>
      </c>
      <c r="C69" s="16">
        <v>2.9342966387602993E-2</v>
      </c>
      <c r="D69" s="16">
        <v>2.8657925514612825E-2</v>
      </c>
      <c r="E69" s="16">
        <v>2.5460194591666364E-2</v>
      </c>
      <c r="F69" s="16">
        <v>2.4462349819114625E-2</v>
      </c>
      <c r="G69" s="16">
        <v>2.4396567817548943E-2</v>
      </c>
      <c r="H69" s="16">
        <v>1.778193396488667E-2</v>
      </c>
      <c r="I69" s="16">
        <v>1.5879780253381961E-2</v>
      </c>
      <c r="J69" s="16">
        <v>1.4254639508147897E-2</v>
      </c>
      <c r="K69" s="16">
        <v>9.808679305703184E-3</v>
      </c>
      <c r="L69" s="16">
        <v>1.125443583024692E-2</v>
      </c>
      <c r="M69" s="16">
        <v>7.9094493388934817E-3</v>
      </c>
      <c r="N69" s="16">
        <v>9.3150172046798669E-3</v>
      </c>
      <c r="O69" s="17">
        <v>9.7935976093762259E-3</v>
      </c>
      <c r="P69" s="17">
        <v>9.6919803568252076E-3</v>
      </c>
      <c r="Q69" s="17">
        <v>9.6919803568252076E-3</v>
      </c>
    </row>
    <row r="70" spans="1:17" x14ac:dyDescent="0.35">
      <c r="A70" s="8" t="s">
        <v>11</v>
      </c>
      <c r="B70" s="16">
        <v>2.773531974356877E-2</v>
      </c>
      <c r="C70" s="16">
        <v>2.9230124586885477E-2</v>
      </c>
      <c r="D70" s="16">
        <v>2.5883008657512675E-2</v>
      </c>
      <c r="E70" s="16">
        <v>2.2433737857994664E-2</v>
      </c>
      <c r="F70" s="16">
        <v>2.1723810445575857E-2</v>
      </c>
      <c r="G70" s="16">
        <v>2.173181411839633E-2</v>
      </c>
      <c r="H70" s="16">
        <v>1.5150708666806949E-2</v>
      </c>
      <c r="I70" s="16">
        <v>1.2967422086034767E-2</v>
      </c>
      <c r="J70" s="16">
        <v>1.2480692502634668E-2</v>
      </c>
      <c r="K70" s="16">
        <v>8.3722680120188291E-3</v>
      </c>
      <c r="L70" s="16">
        <v>1.0580927213891211E-2</v>
      </c>
      <c r="M70" s="16">
        <v>8.8593296451614963E-3</v>
      </c>
      <c r="N70" s="16">
        <v>1.0761915774033027E-2</v>
      </c>
      <c r="O70" s="17">
        <v>9.8392978502486531E-3</v>
      </c>
      <c r="P70" s="17">
        <v>9.7372064172071161E-3</v>
      </c>
      <c r="Q70" s="17">
        <v>9.7372064172071161E-3</v>
      </c>
    </row>
    <row r="71" spans="1:17" x14ac:dyDescent="0.35">
      <c r="A71" s="8" t="s">
        <v>12</v>
      </c>
      <c r="B71" s="16">
        <v>3.0645331463292336E-2</v>
      </c>
      <c r="C71" s="16">
        <v>2.4697084626000586E-2</v>
      </c>
      <c r="D71" s="16">
        <v>3.0614659179608542E-2</v>
      </c>
      <c r="E71" s="16">
        <v>2.3601402246155239E-2</v>
      </c>
      <c r="F71" s="16">
        <v>2.6207218627151252E-2</v>
      </c>
      <c r="G71" s="16">
        <v>2.0507437453202725E-2</v>
      </c>
      <c r="H71" s="16">
        <v>1.9052658947838658E-2</v>
      </c>
      <c r="I71" s="16">
        <v>1.5743864528667835E-2</v>
      </c>
      <c r="J71" s="16">
        <v>1.6562778619316175E-2</v>
      </c>
      <c r="K71" s="16">
        <v>1.5134311636658014E-2</v>
      </c>
      <c r="L71" s="16">
        <v>2.0210870700103297E-2</v>
      </c>
      <c r="M71" s="16">
        <v>1.9045029403928528E-2</v>
      </c>
      <c r="N71" s="16">
        <v>1.7934604604248991E-2</v>
      </c>
      <c r="O71" s="17">
        <v>1.8400353731589141E-2</v>
      </c>
      <c r="P71" s="17">
        <v>1.8209433758485404E-2</v>
      </c>
      <c r="Q71" s="17">
        <v>1.8209433758485404E-2</v>
      </c>
    </row>
    <row r="72" spans="1:17" x14ac:dyDescent="0.35">
      <c r="A72" s="8" t="s">
        <v>13</v>
      </c>
      <c r="B72" s="16">
        <v>2.6620250389796322E-2</v>
      </c>
      <c r="C72" s="16">
        <v>2.5471597734927992E-2</v>
      </c>
      <c r="D72" s="16">
        <v>2.1541567180764748E-2</v>
      </c>
      <c r="E72" s="16">
        <v>2.4015203681526945E-2</v>
      </c>
      <c r="F72" s="16">
        <v>2.3204868534189047E-2</v>
      </c>
      <c r="G72" s="16">
        <v>2.3533576650939955E-2</v>
      </c>
      <c r="H72" s="16">
        <v>2.0492674711110589E-2</v>
      </c>
      <c r="I72" s="16">
        <v>1.900899463903909E-2</v>
      </c>
      <c r="J72" s="16">
        <v>1.8980932492038045E-2</v>
      </c>
      <c r="K72" s="16">
        <v>1.7928800557561551E-2</v>
      </c>
      <c r="L72" s="16">
        <v>1.5988346074728994E-2</v>
      </c>
      <c r="M72" s="16">
        <v>2.2098802653790599E-2</v>
      </c>
      <c r="N72" s="16">
        <v>1.9038313584248307E-2</v>
      </c>
      <c r="O72" s="17">
        <v>1.9499644685970888E-2</v>
      </c>
      <c r="P72" s="17">
        <v>1.9297318595218254E-2</v>
      </c>
      <c r="Q72" s="17">
        <v>1.9297318595218254E-2</v>
      </c>
    </row>
    <row r="73" spans="1:17" x14ac:dyDescent="0.35">
      <c r="A73" s="8" t="s">
        <v>14</v>
      </c>
      <c r="B73" s="16">
        <v>4.1127021047437838E-2</v>
      </c>
      <c r="C73" s="16">
        <v>4.112639375827544E-2</v>
      </c>
      <c r="D73" s="16">
        <v>3.8320865502574471E-2</v>
      </c>
      <c r="E73" s="16">
        <v>4.4204416069326978E-2</v>
      </c>
      <c r="F73" s="16">
        <v>4.0985067429852855E-2</v>
      </c>
      <c r="G73" s="16">
        <v>3.9828284221939791E-2</v>
      </c>
      <c r="H73" s="16">
        <v>3.4188634300554022E-2</v>
      </c>
      <c r="I73" s="16">
        <v>3.1820868110027961E-2</v>
      </c>
      <c r="J73" s="16">
        <v>3.1138612375330579E-2</v>
      </c>
      <c r="K73" s="16">
        <v>2.4735179385227013E-2</v>
      </c>
      <c r="L73" s="16">
        <v>2.9924433668562705E-2</v>
      </c>
      <c r="M73" s="16">
        <v>2.9423610503059933E-2</v>
      </c>
      <c r="N73" s="16">
        <v>2.6450495547773147E-2</v>
      </c>
      <c r="O73" s="17">
        <v>2.7692057202411628E-2</v>
      </c>
      <c r="P73" s="17">
        <v>2.7404727573134169E-2</v>
      </c>
      <c r="Q73" s="17">
        <v>2.7404727573134169E-2</v>
      </c>
    </row>
    <row r="74" spans="1:17" x14ac:dyDescent="0.35">
      <c r="A74" s="8" t="s">
        <v>15</v>
      </c>
      <c r="B74" s="16">
        <v>2.1417949486594909E-2</v>
      </c>
      <c r="C74" s="16">
        <v>1.9678603800602303E-2</v>
      </c>
      <c r="D74" s="16">
        <v>2.2015789487008334E-2</v>
      </c>
      <c r="E74" s="16">
        <v>1.6507631126503844E-2</v>
      </c>
      <c r="F74" s="16">
        <v>2.1721087024340328E-2</v>
      </c>
      <c r="G74" s="16">
        <v>1.7756407940879567E-2</v>
      </c>
      <c r="H74" s="16">
        <v>1.8643350710069975E-2</v>
      </c>
      <c r="I74" s="16">
        <v>1.3129167557743446E-2</v>
      </c>
      <c r="J74" s="16">
        <v>1.20602653579777E-2</v>
      </c>
      <c r="K74" s="16">
        <v>1.1188308043694787E-2</v>
      </c>
      <c r="L74" s="16">
        <v>9.7779709106097044E-3</v>
      </c>
      <c r="M74" s="16">
        <v>9.4298404422968225E-3</v>
      </c>
      <c r="N74" s="16">
        <v>9.9708877116136754E-3</v>
      </c>
      <c r="O74" s="17">
        <v>1.0608176525668235E-2</v>
      </c>
      <c r="P74" s="17">
        <v>1.0498107295124948E-2</v>
      </c>
      <c r="Q74" s="17">
        <v>1.0498107295124948E-2</v>
      </c>
    </row>
    <row r="75" spans="1:17" x14ac:dyDescent="0.35">
      <c r="A75" s="8" t="s">
        <v>16</v>
      </c>
      <c r="B75" s="16">
        <v>2.1293935790152589E-2</v>
      </c>
      <c r="C75" s="16">
        <v>1.8298777134818096E-2</v>
      </c>
      <c r="D75" s="16">
        <v>1.4846186273511766E-2</v>
      </c>
      <c r="E75" s="16">
        <v>1.8602601147383123E-2</v>
      </c>
      <c r="F75" s="16">
        <v>1.7092545601465101E-2</v>
      </c>
      <c r="G75" s="16">
        <v>1.8160539973262512E-2</v>
      </c>
      <c r="H75" s="16">
        <v>1.676747751148748E-2</v>
      </c>
      <c r="I75" s="16">
        <v>1.028663442646648E-2</v>
      </c>
      <c r="J75" s="16">
        <v>1.5326061026767802E-2</v>
      </c>
      <c r="K75" s="16">
        <v>9.4765773109564549E-3</v>
      </c>
      <c r="L75" s="16">
        <v>1.2246208385129779E-2</v>
      </c>
      <c r="M75" s="16">
        <v>1.509556931593632E-2</v>
      </c>
      <c r="N75" s="16">
        <v>1.2952350890977744E-2</v>
      </c>
      <c r="O75" s="17">
        <v>1.3311906274950845E-2</v>
      </c>
      <c r="P75" s="17">
        <v>1.3173783452691731E-2</v>
      </c>
      <c r="Q75" s="17">
        <v>1.3173783452691731E-2</v>
      </c>
    </row>
    <row r="76" spans="1:17" x14ac:dyDescent="0.35">
      <c r="A76" s="8" t="s">
        <v>17</v>
      </c>
      <c r="B76" s="16">
        <v>3.6579616603364881E-2</v>
      </c>
      <c r="C76" s="16">
        <v>3.1916983338141511E-2</v>
      </c>
      <c r="D76" s="16">
        <v>2.9064425756577892E-2</v>
      </c>
      <c r="E76" s="16">
        <v>3.043876529820878E-2</v>
      </c>
      <c r="F76" s="16">
        <v>2.4926377769072798E-2</v>
      </c>
      <c r="G76" s="16">
        <v>2.5611244002321287E-2</v>
      </c>
      <c r="H76" s="16">
        <v>2.3412843020579964E-2</v>
      </c>
      <c r="I76" s="16">
        <v>1.8960715641617082E-2</v>
      </c>
      <c r="J76" s="16">
        <v>1.6830710109665022E-2</v>
      </c>
      <c r="K76" s="16">
        <v>1.5636370859503458E-2</v>
      </c>
      <c r="L76" s="16">
        <v>1.6427137787691129E-2</v>
      </c>
      <c r="M76" s="16">
        <v>1.6506039070884656E-2</v>
      </c>
      <c r="N76" s="16">
        <v>1.576355524278562E-2</v>
      </c>
      <c r="O76" s="17">
        <v>1.5820279919328047E-2</v>
      </c>
      <c r="P76" s="17">
        <v>1.5656130498031523E-2</v>
      </c>
      <c r="Q76" s="17">
        <v>1.5656130498031523E-2</v>
      </c>
    </row>
    <row r="77" spans="1:17" x14ac:dyDescent="0.35">
      <c r="A77" s="8" t="s">
        <v>18</v>
      </c>
      <c r="B77" s="16">
        <v>1.4806683905338932E-2</v>
      </c>
      <c r="C77" s="16">
        <v>1.1198817224537702E-2</v>
      </c>
      <c r="D77" s="16">
        <v>1.167297748017735E-2</v>
      </c>
      <c r="E77" s="16">
        <v>1.3309674448837091E-2</v>
      </c>
      <c r="F77" s="16">
        <v>1.3325089561114689E-2</v>
      </c>
      <c r="G77" s="16">
        <v>1.3325283780366947E-2</v>
      </c>
      <c r="H77" s="16">
        <v>1.1994150115442569E-2</v>
      </c>
      <c r="I77" s="16">
        <v>8.9487734634416134E-3</v>
      </c>
      <c r="J77" s="16">
        <v>8.0398450234150775E-3</v>
      </c>
      <c r="K77" s="16">
        <v>5.492368676359544E-3</v>
      </c>
      <c r="L77" s="16">
        <v>7.033040807586835E-3</v>
      </c>
      <c r="M77" s="16">
        <v>6.772780410676249E-3</v>
      </c>
      <c r="N77" s="16">
        <v>5.4344489681780479E-3</v>
      </c>
      <c r="O77" s="17">
        <v>5.338307763719013E-3</v>
      </c>
      <c r="P77" s="17">
        <v>5.2829180908064207E-3</v>
      </c>
      <c r="Q77" s="17">
        <v>5.2829180908064207E-3</v>
      </c>
    </row>
    <row r="78" spans="1:17" x14ac:dyDescent="0.35">
      <c r="A78" s="8" t="s">
        <v>19</v>
      </c>
      <c r="B78" s="16">
        <v>3.2725990020126945E-2</v>
      </c>
      <c r="C78" s="16">
        <v>2.7285358860055439E-2</v>
      </c>
      <c r="D78" s="16">
        <v>2.5419107887464588E-2</v>
      </c>
      <c r="E78" s="16">
        <v>3.2094267810069528E-2</v>
      </c>
      <c r="F78" s="16">
        <v>2.8859354899524833E-2</v>
      </c>
      <c r="G78" s="16">
        <v>2.4626938315384515E-2</v>
      </c>
      <c r="H78" s="16">
        <v>2.4997054992928949E-2</v>
      </c>
      <c r="I78" s="16">
        <v>1.7989721241029658E-2</v>
      </c>
      <c r="J78" s="16">
        <v>1.6617739834395524E-2</v>
      </c>
      <c r="K78" s="16">
        <v>1.7765627131050246E-2</v>
      </c>
      <c r="L78" s="16">
        <v>1.7001760819165917E-2</v>
      </c>
      <c r="M78" s="16">
        <v>1.4882361771979475E-2</v>
      </c>
      <c r="N78" s="16">
        <v>1.678574828823445E-2</v>
      </c>
      <c r="O78" s="17">
        <v>1.7290737842335244E-2</v>
      </c>
      <c r="P78" s="17">
        <v>1.7111331117227829E-2</v>
      </c>
      <c r="Q78" s="17">
        <v>1.7111331117227829E-2</v>
      </c>
    </row>
    <row r="80" spans="1:17" x14ac:dyDescent="0.35">
      <c r="A80" s="5" t="s">
        <v>96</v>
      </c>
    </row>
    <row r="81" spans="1:17" x14ac:dyDescent="0.35">
      <c r="A81" s="4" t="s">
        <v>103</v>
      </c>
    </row>
    <row r="83" spans="1:17" x14ac:dyDescent="0.35">
      <c r="A83" s="8" t="s">
        <v>1</v>
      </c>
      <c r="B83" s="76">
        <v>0.98529078823873517</v>
      </c>
    </row>
    <row r="84" spans="1:17" x14ac:dyDescent="0.35">
      <c r="A84" s="8" t="s">
        <v>20</v>
      </c>
      <c r="B84" s="76">
        <v>0.98786098704466196</v>
      </c>
    </row>
    <row r="86" spans="1:17" x14ac:dyDescent="0.35">
      <c r="A86" s="5" t="s">
        <v>70</v>
      </c>
    </row>
    <row r="87" spans="1:17" x14ac:dyDescent="0.35">
      <c r="A87" s="4" t="s">
        <v>102</v>
      </c>
    </row>
    <row r="88" spans="1:17" x14ac:dyDescent="0.35">
      <c r="A88" s="4" t="s">
        <v>141</v>
      </c>
    </row>
    <row r="90" spans="1:17" x14ac:dyDescent="0.35">
      <c r="A90" s="8"/>
      <c r="B90" s="13" t="str">
        <f>B59</f>
        <v>2011/12</v>
      </c>
      <c r="C90" s="13" t="str">
        <f t="shared" ref="C90:Q90" si="6">C59</f>
        <v>2012/13</v>
      </c>
      <c r="D90" s="13" t="str">
        <f t="shared" si="6"/>
        <v>2013/14</v>
      </c>
      <c r="E90" s="13" t="str">
        <f t="shared" si="6"/>
        <v>2014/15</v>
      </c>
      <c r="F90" s="13" t="str">
        <f t="shared" si="6"/>
        <v>2015/16</v>
      </c>
      <c r="G90" s="13" t="str">
        <f t="shared" si="6"/>
        <v>2016/17</v>
      </c>
      <c r="H90" s="13" t="str">
        <f t="shared" si="6"/>
        <v>2017/18</v>
      </c>
      <c r="I90" s="13" t="str">
        <f t="shared" si="6"/>
        <v>2018/19</v>
      </c>
      <c r="J90" s="13" t="str">
        <f t="shared" si="6"/>
        <v>2019/20</v>
      </c>
      <c r="K90" s="13" t="str">
        <f t="shared" si="6"/>
        <v>2020/21</v>
      </c>
      <c r="L90" s="13" t="str">
        <f t="shared" si="6"/>
        <v>2021/22</v>
      </c>
      <c r="M90" s="13" t="str">
        <f t="shared" si="6"/>
        <v>2022/23</v>
      </c>
      <c r="N90" s="13" t="str">
        <f t="shared" si="6"/>
        <v>2023/24</v>
      </c>
      <c r="O90" s="13" t="str">
        <f t="shared" si="6"/>
        <v>2024/25</v>
      </c>
      <c r="P90" s="13" t="str">
        <f t="shared" si="6"/>
        <v>2025/26</v>
      </c>
      <c r="Q90" s="13" t="str">
        <f t="shared" si="6"/>
        <v>2026/27</v>
      </c>
    </row>
    <row r="91" spans="1:17" x14ac:dyDescent="0.35">
      <c r="A91" s="8" t="s">
        <v>1</v>
      </c>
      <c r="B91" s="14">
        <v>7150.2968200684845</v>
      </c>
      <c r="C91" s="14">
        <v>7543.8473104649274</v>
      </c>
      <c r="D91" s="14">
        <v>7638.1309968087799</v>
      </c>
      <c r="E91" s="14">
        <v>8493.8287109918456</v>
      </c>
      <c r="F91" s="14">
        <v>8135.0885563455968</v>
      </c>
      <c r="G91" s="14">
        <v>8339.0802141984004</v>
      </c>
      <c r="H91" s="14">
        <v>8336.6722385823759</v>
      </c>
      <c r="I91" s="14">
        <v>8103.0010883001014</v>
      </c>
      <c r="J91" s="14">
        <v>7682.2116531721276</v>
      </c>
      <c r="K91" s="14">
        <v>7554.8548941132995</v>
      </c>
      <c r="L91" s="14">
        <v>7031.1334953942378</v>
      </c>
      <c r="M91" s="14">
        <v>7879.4585452850515</v>
      </c>
      <c r="N91" s="14">
        <v>7454.1301967786267</v>
      </c>
      <c r="O91" s="15">
        <v>7967.8462999691601</v>
      </c>
      <c r="P91" s="15">
        <v>7937.3829937132959</v>
      </c>
      <c r="Q91" s="15">
        <v>7948.9431507662612</v>
      </c>
    </row>
    <row r="92" spans="1:17" x14ac:dyDescent="0.35">
      <c r="A92" s="8" t="s">
        <v>2</v>
      </c>
      <c r="B92" s="14">
        <v>735.1348592755046</v>
      </c>
      <c r="C92" s="14">
        <v>872.6031574424145</v>
      </c>
      <c r="D92" s="14">
        <v>851.0508207103951</v>
      </c>
      <c r="E92" s="14">
        <v>1078.1898952681752</v>
      </c>
      <c r="F92" s="14">
        <v>1115.1680297787086</v>
      </c>
      <c r="G92" s="14">
        <v>1106.8005700480462</v>
      </c>
      <c r="H92" s="14">
        <v>1125.3893775078468</v>
      </c>
      <c r="I92" s="14">
        <v>1095.175679735004</v>
      </c>
      <c r="J92" s="14">
        <v>1169.0474790504106</v>
      </c>
      <c r="K92" s="14">
        <v>1114.460482243758</v>
      </c>
      <c r="L92" s="14">
        <v>1020.848703911694</v>
      </c>
      <c r="M92" s="14">
        <v>1062.1500713764963</v>
      </c>
      <c r="N92" s="14">
        <v>1259.0321175723288</v>
      </c>
      <c r="O92" s="15">
        <v>1119.1130601806981</v>
      </c>
      <c r="P92" s="15">
        <v>1119.1130601806981</v>
      </c>
      <c r="Q92" s="15">
        <v>1119.1130601806981</v>
      </c>
    </row>
    <row r="93" spans="1:17" x14ac:dyDescent="0.35">
      <c r="A93" s="8" t="s">
        <v>3</v>
      </c>
      <c r="B93" s="14">
        <v>291.58800618380263</v>
      </c>
      <c r="C93" s="14">
        <v>373.01531878132278</v>
      </c>
      <c r="D93" s="14">
        <v>416.05177493145663</v>
      </c>
      <c r="E93" s="14">
        <v>478.16804286674409</v>
      </c>
      <c r="F93" s="14">
        <v>411.65141574912792</v>
      </c>
      <c r="G93" s="14">
        <v>457.62665062723619</v>
      </c>
      <c r="H93" s="14">
        <v>364.9032035585152</v>
      </c>
      <c r="I93" s="14">
        <v>435.14577029204145</v>
      </c>
      <c r="J93" s="14">
        <v>421.22032377204329</v>
      </c>
      <c r="K93" s="14">
        <v>422.22744914351188</v>
      </c>
      <c r="L93" s="14">
        <v>345.62418841119631</v>
      </c>
      <c r="M93" s="14">
        <v>490.8205827573434</v>
      </c>
      <c r="N93" s="14">
        <v>481.92951579085729</v>
      </c>
      <c r="O93" s="15">
        <v>427.43721054409315</v>
      </c>
      <c r="P93" s="15">
        <v>427.43721054409315</v>
      </c>
      <c r="Q93" s="15">
        <v>427.43721054409315</v>
      </c>
    </row>
    <row r="94" spans="1:17" x14ac:dyDescent="0.35">
      <c r="A94" s="8" t="s">
        <v>4</v>
      </c>
      <c r="B94" s="14">
        <v>265.03863480738266</v>
      </c>
      <c r="C94" s="14">
        <v>323.91450004001013</v>
      </c>
      <c r="D94" s="14">
        <v>267.4060287346951</v>
      </c>
      <c r="E94" s="14">
        <v>392.63036385738616</v>
      </c>
      <c r="F94" s="14">
        <v>366.17031266833453</v>
      </c>
      <c r="G94" s="14">
        <v>393.67427793171237</v>
      </c>
      <c r="H94" s="14">
        <v>477.95101953818767</v>
      </c>
      <c r="I94" s="14">
        <v>449.41958704995784</v>
      </c>
      <c r="J94" s="14">
        <v>445.90818546166952</v>
      </c>
      <c r="K94" s="14">
        <v>317.5586630796372</v>
      </c>
      <c r="L94" s="14">
        <v>344.07000919074807</v>
      </c>
      <c r="M94" s="14">
        <v>364.72610651754144</v>
      </c>
      <c r="N94" s="14">
        <v>464.85692635318753</v>
      </c>
      <c r="O94" s="15">
        <v>407.27059689033018</v>
      </c>
      <c r="P94" s="15">
        <v>407.27059689033018</v>
      </c>
      <c r="Q94" s="15">
        <v>407.27059689033018</v>
      </c>
    </row>
    <row r="95" spans="1:17" x14ac:dyDescent="0.35">
      <c r="A95" s="8" t="s">
        <v>5</v>
      </c>
      <c r="B95" s="14">
        <v>244.10266618029519</v>
      </c>
      <c r="C95" s="14">
        <v>271.87866108144715</v>
      </c>
      <c r="D95" s="14">
        <v>291.25547063718705</v>
      </c>
      <c r="E95" s="14">
        <v>351.52485237278967</v>
      </c>
      <c r="F95" s="14">
        <v>410.75506797953756</v>
      </c>
      <c r="G95" s="14">
        <v>378.03264366956523</v>
      </c>
      <c r="H95" s="14">
        <v>393.32289331455416</v>
      </c>
      <c r="I95" s="14">
        <v>415.1069989622664</v>
      </c>
      <c r="J95" s="14">
        <v>355.86397171864542</v>
      </c>
      <c r="K95" s="14">
        <v>390.75773138496277</v>
      </c>
      <c r="L95" s="14">
        <v>346.1785288592954</v>
      </c>
      <c r="M95" s="14">
        <v>332.37511723376787</v>
      </c>
      <c r="N95" s="14">
        <v>428.65353967962085</v>
      </c>
      <c r="O95" s="15">
        <v>380.03642810283475</v>
      </c>
      <c r="P95" s="15">
        <v>380.03642810283475</v>
      </c>
      <c r="Q95" s="15">
        <v>380.03642810283475</v>
      </c>
    </row>
    <row r="96" spans="1:17" x14ac:dyDescent="0.35">
      <c r="A96" s="8" t="s">
        <v>6</v>
      </c>
      <c r="B96" s="14">
        <v>185.3001260430587</v>
      </c>
      <c r="C96" s="14">
        <v>247.97335294738514</v>
      </c>
      <c r="D96" s="14">
        <v>283.38157981665273</v>
      </c>
      <c r="E96" s="14">
        <v>367.82707459217306</v>
      </c>
      <c r="F96" s="14">
        <v>298.8722857346234</v>
      </c>
      <c r="G96" s="14">
        <v>310.02425438247593</v>
      </c>
      <c r="H96" s="14">
        <v>250.49745516089405</v>
      </c>
      <c r="I96" s="14">
        <v>265.97630282366032</v>
      </c>
      <c r="J96" s="14">
        <v>234.27040542987095</v>
      </c>
      <c r="K96" s="14">
        <v>247.78230573485482</v>
      </c>
      <c r="L96" s="14">
        <v>219.28669745903116</v>
      </c>
      <c r="M96" s="14">
        <v>259.03479971849754</v>
      </c>
      <c r="N96" s="14">
        <v>281.50864770129766</v>
      </c>
      <c r="O96" s="15">
        <v>258.54760855132281</v>
      </c>
      <c r="P96" s="15">
        <v>258.54760855132281</v>
      </c>
      <c r="Q96" s="15">
        <v>258.54760855132281</v>
      </c>
    </row>
    <row r="97" spans="1:17" x14ac:dyDescent="0.35">
      <c r="A97" s="8" t="s">
        <v>7</v>
      </c>
      <c r="B97" s="14">
        <v>904.81150500803938</v>
      </c>
      <c r="C97" s="14">
        <v>1064.5897729092435</v>
      </c>
      <c r="D97" s="14">
        <v>1034.4906325764291</v>
      </c>
      <c r="E97" s="14">
        <v>1215.3617084586108</v>
      </c>
      <c r="F97" s="14">
        <v>1098.7094869857847</v>
      </c>
      <c r="G97" s="14">
        <v>1068.8932129984421</v>
      </c>
      <c r="H97" s="14">
        <v>1162.1021271026912</v>
      </c>
      <c r="I97" s="14">
        <v>1154.496883544613</v>
      </c>
      <c r="J97" s="14">
        <v>1162.1120972364888</v>
      </c>
      <c r="K97" s="14">
        <v>1103.6513929832233</v>
      </c>
      <c r="L97" s="14">
        <v>979.84184651733551</v>
      </c>
      <c r="M97" s="14">
        <v>1130.922999306883</v>
      </c>
      <c r="N97" s="14">
        <v>1377.3541239212575</v>
      </c>
      <c r="O97" s="15">
        <v>1142.4218354513669</v>
      </c>
      <c r="P97" s="15">
        <v>1142.4218354513669</v>
      </c>
      <c r="Q97" s="15">
        <v>1142.4218354513669</v>
      </c>
    </row>
    <row r="98" spans="1:17" x14ac:dyDescent="0.35">
      <c r="A98" s="8" t="s">
        <v>8</v>
      </c>
      <c r="B98" s="14">
        <v>5.432631267897972</v>
      </c>
      <c r="C98" s="14">
        <v>6.6559812450561511</v>
      </c>
      <c r="D98" s="14">
        <v>9.3509433702387206</v>
      </c>
      <c r="E98" s="14">
        <v>8.1101853358294491</v>
      </c>
      <c r="F98" s="14">
        <v>6.3681263219326105</v>
      </c>
      <c r="G98" s="14">
        <v>2.8508762777295242</v>
      </c>
      <c r="H98" s="14">
        <v>1.7306710587321656</v>
      </c>
      <c r="I98" s="14">
        <v>2.7858299920836727</v>
      </c>
      <c r="J98" s="14">
        <v>6.0516229573673801</v>
      </c>
      <c r="K98" s="14">
        <v>3.3119009470025098</v>
      </c>
      <c r="L98" s="14">
        <v>3.4720169434984061</v>
      </c>
      <c r="M98" s="14">
        <v>4.6614242285742815</v>
      </c>
      <c r="N98" s="14">
        <v>5.0950070249027686</v>
      </c>
      <c r="O98" s="15">
        <v>3.7449186787363384</v>
      </c>
      <c r="P98" s="15">
        <v>3.7449186787363384</v>
      </c>
      <c r="Q98" s="15">
        <v>3.7449186787363384</v>
      </c>
    </row>
    <row r="99" spans="1:17" x14ac:dyDescent="0.35">
      <c r="A99" s="8" t="s">
        <v>9</v>
      </c>
      <c r="B99" s="14">
        <v>398.36828127472074</v>
      </c>
      <c r="C99" s="14">
        <v>503.78732524132693</v>
      </c>
      <c r="D99" s="14">
        <v>459.7060759782733</v>
      </c>
      <c r="E99" s="14">
        <v>472.59857603631826</v>
      </c>
      <c r="F99" s="14">
        <v>491.2795088148095</v>
      </c>
      <c r="G99" s="14">
        <v>494.7251079995882</v>
      </c>
      <c r="H99" s="14">
        <v>534.79551454579484</v>
      </c>
      <c r="I99" s="14">
        <v>459.77608550317063</v>
      </c>
      <c r="J99" s="14">
        <v>458.66618382225363</v>
      </c>
      <c r="K99" s="14">
        <v>485.04289145426912</v>
      </c>
      <c r="L99" s="14">
        <v>413.1213522721639</v>
      </c>
      <c r="M99" s="14">
        <v>511.583800147445</v>
      </c>
      <c r="N99" s="14">
        <v>587.00364327736065</v>
      </c>
      <c r="O99" s="15">
        <v>493.08932237775571</v>
      </c>
      <c r="P99" s="15">
        <v>493.08932237775571</v>
      </c>
      <c r="Q99" s="15">
        <v>493.08932237775571</v>
      </c>
    </row>
    <row r="100" spans="1:17" x14ac:dyDescent="0.35">
      <c r="A100" s="8" t="s">
        <v>10</v>
      </c>
      <c r="B100" s="14">
        <v>221.11419174398171</v>
      </c>
      <c r="C100" s="14">
        <v>278.4461313566195</v>
      </c>
      <c r="D100" s="14">
        <v>271.56776522603303</v>
      </c>
      <c r="E100" s="14">
        <v>347.23791383641611</v>
      </c>
      <c r="F100" s="14">
        <v>307.58057428288987</v>
      </c>
      <c r="G100" s="14">
        <v>358.78079449082418</v>
      </c>
      <c r="H100" s="14">
        <v>323.57083148937579</v>
      </c>
      <c r="I100" s="14">
        <v>346.12627769893572</v>
      </c>
      <c r="J100" s="14">
        <v>303.46792865173586</v>
      </c>
      <c r="K100" s="14">
        <v>326.69142202393368</v>
      </c>
      <c r="L100" s="14">
        <v>328.4881738434994</v>
      </c>
      <c r="M100" s="14">
        <v>347.57279479984965</v>
      </c>
      <c r="N100" s="14">
        <v>453.52657600419957</v>
      </c>
      <c r="O100" s="15">
        <v>348.52809987529417</v>
      </c>
      <c r="P100" s="15">
        <v>348.52809987529417</v>
      </c>
      <c r="Q100" s="15">
        <v>348.52809987529417</v>
      </c>
    </row>
    <row r="101" spans="1:17" x14ac:dyDescent="0.35">
      <c r="A101" s="8" t="s">
        <v>11</v>
      </c>
      <c r="B101" s="14">
        <v>233.9785888898237</v>
      </c>
      <c r="C101" s="14">
        <v>286.69557153723702</v>
      </c>
      <c r="D101" s="14">
        <v>282.10975434773809</v>
      </c>
      <c r="E101" s="14">
        <v>326.01673308901161</v>
      </c>
      <c r="F101" s="14">
        <v>305.93360747360634</v>
      </c>
      <c r="G101" s="14">
        <v>332.55770782072534</v>
      </c>
      <c r="H101" s="14">
        <v>303.97805559157007</v>
      </c>
      <c r="I101" s="14">
        <v>286.90488258083269</v>
      </c>
      <c r="J101" s="14">
        <v>281.28655592579003</v>
      </c>
      <c r="K101" s="14">
        <v>285.85941391491815</v>
      </c>
      <c r="L101" s="14">
        <v>314.92355864882421</v>
      </c>
      <c r="M101" s="14">
        <v>343.30247948813076</v>
      </c>
      <c r="N101" s="14">
        <v>367.808082236936</v>
      </c>
      <c r="O101" s="15">
        <v>314.57759202596588</v>
      </c>
      <c r="P101" s="15">
        <v>314.57759202596588</v>
      </c>
      <c r="Q101" s="15">
        <v>314.57759202596588</v>
      </c>
    </row>
    <row r="102" spans="1:17" x14ac:dyDescent="0.35">
      <c r="A102" s="8" t="s">
        <v>12</v>
      </c>
      <c r="B102" s="14">
        <v>203.93153612154626</v>
      </c>
      <c r="C102" s="14">
        <v>227.68920230078942</v>
      </c>
      <c r="D102" s="14">
        <v>226.31457379531469</v>
      </c>
      <c r="E102" s="14">
        <v>287.70949322843859</v>
      </c>
      <c r="F102" s="14">
        <v>253.17598361797221</v>
      </c>
      <c r="G102" s="14">
        <v>240.55799236505254</v>
      </c>
      <c r="H102" s="14">
        <v>217.01102818413665</v>
      </c>
      <c r="I102" s="14">
        <v>245.95808331481854</v>
      </c>
      <c r="J102" s="14">
        <v>257.89598774428623</v>
      </c>
      <c r="K102" s="14">
        <v>250.36423175943915</v>
      </c>
      <c r="L102" s="14">
        <v>216.59176788750545</v>
      </c>
      <c r="M102" s="14">
        <v>241.36858928769573</v>
      </c>
      <c r="N102" s="14">
        <v>248.82998339060367</v>
      </c>
      <c r="O102" s="15">
        <v>239.82220799169224</v>
      </c>
      <c r="P102" s="15">
        <v>239.82220799169224</v>
      </c>
      <c r="Q102" s="15">
        <v>239.82220799169224</v>
      </c>
    </row>
    <row r="103" spans="1:17" x14ac:dyDescent="0.35">
      <c r="A103" s="8" t="s">
        <v>13</v>
      </c>
      <c r="B103" s="14">
        <v>131.60619155924675</v>
      </c>
      <c r="C103" s="14">
        <v>165.36479519684431</v>
      </c>
      <c r="D103" s="14">
        <v>164.48931135077157</v>
      </c>
      <c r="E103" s="14">
        <v>231.47384139854478</v>
      </c>
      <c r="F103" s="14">
        <v>204.49950475720868</v>
      </c>
      <c r="G103" s="14">
        <v>202.82984684406571</v>
      </c>
      <c r="H103" s="14">
        <v>204.30990492358006</v>
      </c>
      <c r="I103" s="14">
        <v>214.72713040009427</v>
      </c>
      <c r="J103" s="14">
        <v>249.91322255173151</v>
      </c>
      <c r="K103" s="14">
        <v>210.10426998544062</v>
      </c>
      <c r="L103" s="14">
        <v>181.83933869911749</v>
      </c>
      <c r="M103" s="14">
        <v>212.32554428952142</v>
      </c>
      <c r="N103" s="14">
        <v>238.8244348867108</v>
      </c>
      <c r="O103" s="15">
        <v>214.3592115725327</v>
      </c>
      <c r="P103" s="15">
        <v>214.3592115725327</v>
      </c>
      <c r="Q103" s="15">
        <v>214.3592115725327</v>
      </c>
    </row>
    <row r="104" spans="1:17" x14ac:dyDescent="0.35">
      <c r="A104" s="8" t="s">
        <v>14</v>
      </c>
      <c r="B104" s="14">
        <v>292.55638868169052</v>
      </c>
      <c r="C104" s="14">
        <v>370.68182853410417</v>
      </c>
      <c r="D104" s="14">
        <v>401.07241326864835</v>
      </c>
      <c r="E104" s="14">
        <v>439.66203034488092</v>
      </c>
      <c r="F104" s="14">
        <v>465.38523705661873</v>
      </c>
      <c r="G104" s="14">
        <v>461.99657487431159</v>
      </c>
      <c r="H104" s="14">
        <v>416.0461439911445</v>
      </c>
      <c r="I104" s="14">
        <v>514.86695664178751</v>
      </c>
      <c r="J104" s="14">
        <v>475.64895046533468</v>
      </c>
      <c r="K104" s="14">
        <v>397.97789928019648</v>
      </c>
      <c r="L104" s="14">
        <v>371.22895337369346</v>
      </c>
      <c r="M104" s="14">
        <v>452.72072712052142</v>
      </c>
      <c r="N104" s="14">
        <v>488.15527231809881</v>
      </c>
      <c r="O104" s="15">
        <v>447.33018475813611</v>
      </c>
      <c r="P104" s="15">
        <v>447.33018475813611</v>
      </c>
      <c r="Q104" s="15">
        <v>447.33018475813611</v>
      </c>
    </row>
    <row r="105" spans="1:17" x14ac:dyDescent="0.35">
      <c r="A105" s="8" t="s">
        <v>15</v>
      </c>
      <c r="B105" s="14">
        <v>168.8157781252269</v>
      </c>
      <c r="C105" s="14">
        <v>161.47596404402555</v>
      </c>
      <c r="D105" s="14">
        <v>183.50957535905403</v>
      </c>
      <c r="E105" s="14">
        <v>178.40704346216208</v>
      </c>
      <c r="F105" s="14">
        <v>148.04764049474562</v>
      </c>
      <c r="G105" s="14">
        <v>130.38673538641106</v>
      </c>
      <c r="H105" s="14">
        <v>142.77600728150884</v>
      </c>
      <c r="I105" s="14">
        <v>141.76419535692219</v>
      </c>
      <c r="J105" s="14">
        <v>173.63657604297163</v>
      </c>
      <c r="K105" s="14">
        <v>144.6730770289054</v>
      </c>
      <c r="L105" s="14">
        <v>149.82112890562166</v>
      </c>
      <c r="M105" s="14">
        <v>141.06595561840251</v>
      </c>
      <c r="N105" s="14">
        <v>190.8668863513783</v>
      </c>
      <c r="O105" s="15">
        <v>151.87382024651518</v>
      </c>
      <c r="P105" s="15">
        <v>151.87382024651518</v>
      </c>
      <c r="Q105" s="15">
        <v>151.87382024651518</v>
      </c>
    </row>
    <row r="106" spans="1:17" x14ac:dyDescent="0.35">
      <c r="A106" s="8" t="s">
        <v>16</v>
      </c>
      <c r="B106" s="14">
        <v>128.33838781708133</v>
      </c>
      <c r="C106" s="14">
        <v>175.13119934156722</v>
      </c>
      <c r="D106" s="14">
        <v>145.12395112227316</v>
      </c>
      <c r="E106" s="14">
        <v>190.30687433123839</v>
      </c>
      <c r="F106" s="14">
        <v>162.34981452909773</v>
      </c>
      <c r="G106" s="14">
        <v>182.8175216358768</v>
      </c>
      <c r="H106" s="14">
        <v>158.73606353406424</v>
      </c>
      <c r="I106" s="14">
        <v>159.16027424181036</v>
      </c>
      <c r="J106" s="14">
        <v>189.64910624815104</v>
      </c>
      <c r="K106" s="14">
        <v>187.42037383173289</v>
      </c>
      <c r="L106" s="14">
        <v>145.20766692916831</v>
      </c>
      <c r="M106" s="14">
        <v>186.05006859203181</v>
      </c>
      <c r="N106" s="14">
        <v>230.437179881649</v>
      </c>
      <c r="O106" s="15">
        <v>179.93478186181056</v>
      </c>
      <c r="P106" s="15">
        <v>179.93478186181056</v>
      </c>
      <c r="Q106" s="15">
        <v>179.93478186181056</v>
      </c>
    </row>
    <row r="107" spans="1:17" x14ac:dyDescent="0.35">
      <c r="A107" s="8" t="s">
        <v>17</v>
      </c>
      <c r="B107" s="14">
        <v>364.49164088066937</v>
      </c>
      <c r="C107" s="14">
        <v>403.49625639169506</v>
      </c>
      <c r="D107" s="14">
        <v>376.1786419262761</v>
      </c>
      <c r="E107" s="14">
        <v>400.04352067669288</v>
      </c>
      <c r="F107" s="14">
        <v>361.18460624526449</v>
      </c>
      <c r="G107" s="14">
        <v>376.12653953879862</v>
      </c>
      <c r="H107" s="14">
        <v>352.28479948999393</v>
      </c>
      <c r="I107" s="14">
        <v>349.53305414661565</v>
      </c>
      <c r="J107" s="14">
        <v>422.72784086410769</v>
      </c>
      <c r="K107" s="14">
        <v>420.21793253852616</v>
      </c>
      <c r="L107" s="14">
        <v>383.05341829338369</v>
      </c>
      <c r="M107" s="14">
        <v>452.52445313892144</v>
      </c>
      <c r="N107" s="14">
        <v>500.40738431083184</v>
      </c>
      <c r="O107" s="15">
        <v>407.10942779014738</v>
      </c>
      <c r="P107" s="15">
        <v>407.10942779014738</v>
      </c>
      <c r="Q107" s="15">
        <v>407.10942779014738</v>
      </c>
    </row>
    <row r="108" spans="1:17" x14ac:dyDescent="0.35">
      <c r="A108" s="8" t="s">
        <v>18</v>
      </c>
      <c r="B108" s="14">
        <v>344.16030241923056</v>
      </c>
      <c r="C108" s="14">
        <v>409.33157632174698</v>
      </c>
      <c r="D108" s="14">
        <v>354.55048169631976</v>
      </c>
      <c r="E108" s="14">
        <v>384.5614451915983</v>
      </c>
      <c r="F108" s="14">
        <v>376.31214900145699</v>
      </c>
      <c r="G108" s="14">
        <v>378.82627916568674</v>
      </c>
      <c r="H108" s="14">
        <v>350.66078588480235</v>
      </c>
      <c r="I108" s="14">
        <v>393.49886554074726</v>
      </c>
      <c r="J108" s="14">
        <v>390.4386788744622</v>
      </c>
      <c r="K108" s="14">
        <v>384.45784267302167</v>
      </c>
      <c r="L108" s="14">
        <v>359.90273563141778</v>
      </c>
      <c r="M108" s="14">
        <v>461.75000874233183</v>
      </c>
      <c r="N108" s="14">
        <v>470.17156377661871</v>
      </c>
      <c r="O108" s="15">
        <v>398.7133450361361</v>
      </c>
      <c r="P108" s="15">
        <v>398.7133450361361</v>
      </c>
      <c r="Q108" s="15">
        <v>398.7133450361361</v>
      </c>
    </row>
    <row r="109" spans="1:17" x14ac:dyDescent="0.35">
      <c r="A109" s="8" t="s">
        <v>19</v>
      </c>
      <c r="B109" s="14">
        <v>161.29876616873221</v>
      </c>
      <c r="C109" s="14">
        <v>210.8810458974294</v>
      </c>
      <c r="D109" s="14">
        <v>246.80383280052826</v>
      </c>
      <c r="E109" s="14">
        <v>266.20597126022756</v>
      </c>
      <c r="F109" s="14">
        <v>238.12998754687973</v>
      </c>
      <c r="G109" s="14">
        <v>255.97566635846295</v>
      </c>
      <c r="H109" s="14">
        <v>235.48193472574999</v>
      </c>
      <c r="I109" s="14">
        <v>241.9261370761908</v>
      </c>
      <c r="J109" s="14">
        <v>245.63382662141666</v>
      </c>
      <c r="K109" s="14">
        <v>248.12041350190725</v>
      </c>
      <c r="L109" s="14">
        <v>251.31600982618565</v>
      </c>
      <c r="M109" s="14">
        <v>287.22260214487937</v>
      </c>
      <c r="N109" s="14">
        <v>318.2844836263539</v>
      </c>
      <c r="O109" s="15">
        <v>260.49513423514327</v>
      </c>
      <c r="P109" s="15">
        <v>260.49513423514327</v>
      </c>
      <c r="Q109" s="15">
        <v>260.49513423514327</v>
      </c>
    </row>
    <row r="110" spans="1:17" x14ac:dyDescent="0.35">
      <c r="A110" s="8" t="s">
        <v>20</v>
      </c>
      <c r="B110" s="14">
        <v>5280.0684824479313</v>
      </c>
      <c r="C110" s="14">
        <v>6353.6116406102647</v>
      </c>
      <c r="D110" s="14">
        <v>6264.4136276482841</v>
      </c>
      <c r="E110" s="14">
        <v>7416.0355656072379</v>
      </c>
      <c r="F110" s="14">
        <v>7021.5733390385985</v>
      </c>
      <c r="G110" s="14">
        <v>7133.4832524150115</v>
      </c>
      <c r="H110" s="14">
        <v>7015.5478168831414</v>
      </c>
      <c r="I110" s="14">
        <v>7172.3489949015511</v>
      </c>
      <c r="J110" s="14">
        <v>7243.4389434387367</v>
      </c>
      <c r="K110" s="14">
        <v>6940.6796935092398</v>
      </c>
      <c r="L110" s="14">
        <v>6374.8160956033798</v>
      </c>
      <c r="M110" s="14">
        <v>7282.1781245088341</v>
      </c>
      <c r="N110" s="14">
        <v>8392.7453681041934</v>
      </c>
      <c r="O110" s="15">
        <v>7194.4047861705121</v>
      </c>
      <c r="P110" s="15">
        <v>7194.4047861705121</v>
      </c>
      <c r="Q110" s="15">
        <v>7194.4047861705121</v>
      </c>
    </row>
    <row r="112" spans="1:17" x14ac:dyDescent="0.35">
      <c r="A112" s="5" t="s">
        <v>71</v>
      </c>
    </row>
    <row r="113" spans="1:17" x14ac:dyDescent="0.35">
      <c r="A113" s="4" t="s">
        <v>102</v>
      </c>
    </row>
    <row r="114" spans="1:17" x14ac:dyDescent="0.35">
      <c r="A114" s="4" t="s">
        <v>142</v>
      </c>
    </row>
    <row r="116" spans="1:17" x14ac:dyDescent="0.35">
      <c r="A116" s="8"/>
      <c r="B116" s="13" t="str">
        <f>B90</f>
        <v>2011/12</v>
      </c>
      <c r="C116" s="13" t="str">
        <f t="shared" ref="C116:Q116" si="7">C90</f>
        <v>2012/13</v>
      </c>
      <c r="D116" s="13" t="str">
        <f t="shared" si="7"/>
        <v>2013/14</v>
      </c>
      <c r="E116" s="13" t="str">
        <f t="shared" si="7"/>
        <v>2014/15</v>
      </c>
      <c r="F116" s="13" t="str">
        <f t="shared" si="7"/>
        <v>2015/16</v>
      </c>
      <c r="G116" s="13" t="str">
        <f t="shared" si="7"/>
        <v>2016/17</v>
      </c>
      <c r="H116" s="13" t="str">
        <f t="shared" si="7"/>
        <v>2017/18</v>
      </c>
      <c r="I116" s="13" t="str">
        <f t="shared" si="7"/>
        <v>2018/19</v>
      </c>
      <c r="J116" s="13" t="str">
        <f t="shared" si="7"/>
        <v>2019/20</v>
      </c>
      <c r="K116" s="13" t="str">
        <f t="shared" si="7"/>
        <v>2020/21</v>
      </c>
      <c r="L116" s="13" t="str">
        <f t="shared" si="7"/>
        <v>2021/22</v>
      </c>
      <c r="M116" s="13" t="str">
        <f t="shared" si="7"/>
        <v>2022/23</v>
      </c>
      <c r="N116" s="13" t="str">
        <f t="shared" si="7"/>
        <v>2023/24</v>
      </c>
      <c r="O116" s="13" t="str">
        <f t="shared" si="7"/>
        <v>2024/25</v>
      </c>
      <c r="P116" s="13" t="str">
        <f t="shared" si="7"/>
        <v>2025/26</v>
      </c>
      <c r="Q116" s="13" t="str">
        <f t="shared" si="7"/>
        <v>2026/27</v>
      </c>
    </row>
    <row r="117" spans="1:17" x14ac:dyDescent="0.35">
      <c r="A117" s="8" t="s">
        <v>1</v>
      </c>
      <c r="B117" s="14">
        <v>4256.4952822084342</v>
      </c>
      <c r="C117" s="14">
        <v>4702.6913035304724</v>
      </c>
      <c r="D117" s="14">
        <v>4669.7542952184085</v>
      </c>
      <c r="E117" s="14">
        <v>4703.3375035614599</v>
      </c>
      <c r="F117" s="14">
        <v>3987.5101928982849</v>
      </c>
      <c r="G117" s="14">
        <v>3733.2680210604867</v>
      </c>
      <c r="H117" s="14">
        <v>3306.1058417811314</v>
      </c>
      <c r="I117" s="14">
        <v>2926.3430353072217</v>
      </c>
      <c r="J117" s="14">
        <v>2656.6234599977852</v>
      </c>
      <c r="K117" s="14">
        <v>2546.077062817395</v>
      </c>
      <c r="L117" s="14">
        <v>3443.0285084608649</v>
      </c>
      <c r="M117" s="14">
        <v>4382.822689549309</v>
      </c>
      <c r="N117" s="14">
        <v>3984.139788040296</v>
      </c>
      <c r="O117" s="15">
        <v>3749.1721588193268</v>
      </c>
      <c r="P117" s="15">
        <v>3335.0203239810676</v>
      </c>
      <c r="Q117" s="15">
        <v>3258.9318427163398</v>
      </c>
    </row>
    <row r="118" spans="1:17" x14ac:dyDescent="0.35">
      <c r="A118" s="8" t="s">
        <v>2</v>
      </c>
      <c r="B118" s="14">
        <v>400.19994451560501</v>
      </c>
      <c r="C118" s="14">
        <v>459.40601610568592</v>
      </c>
      <c r="D118" s="14">
        <v>471.32332047336672</v>
      </c>
      <c r="E118" s="14">
        <v>541.69924063591952</v>
      </c>
      <c r="F118" s="14">
        <v>586.27408777863263</v>
      </c>
      <c r="G118" s="14">
        <v>520.52857371045252</v>
      </c>
      <c r="H118" s="14">
        <v>483.68027426016744</v>
      </c>
      <c r="I118" s="14">
        <v>505.24615480530781</v>
      </c>
      <c r="J118" s="14">
        <v>465.427706306456</v>
      </c>
      <c r="K118" s="14">
        <v>443.80288842683103</v>
      </c>
      <c r="L118" s="14">
        <v>430.53367402878325</v>
      </c>
      <c r="M118" s="14">
        <v>487.07859126594656</v>
      </c>
      <c r="N118" s="14">
        <v>663.85194729276805</v>
      </c>
      <c r="O118" s="15">
        <v>478.61969674487631</v>
      </c>
      <c r="P118" s="15">
        <v>457.56056106251117</v>
      </c>
      <c r="Q118" s="15">
        <v>490.13014635103411</v>
      </c>
    </row>
    <row r="119" spans="1:17" x14ac:dyDescent="0.35">
      <c r="A119" s="8" t="s">
        <v>3</v>
      </c>
      <c r="B119" s="14">
        <v>178.3324235851496</v>
      </c>
      <c r="C119" s="14">
        <v>212.27170886383516</v>
      </c>
      <c r="D119" s="14">
        <v>167.6821045606487</v>
      </c>
      <c r="E119" s="14">
        <v>233.05965320217527</v>
      </c>
      <c r="F119" s="14">
        <v>212.85774254623144</v>
      </c>
      <c r="G119" s="14">
        <v>170.1135568321445</v>
      </c>
      <c r="H119" s="14">
        <v>171.72147225467907</v>
      </c>
      <c r="I119" s="14">
        <v>187.46321989316019</v>
      </c>
      <c r="J119" s="14">
        <v>203.0159388447077</v>
      </c>
      <c r="K119" s="14">
        <v>137.20078730233155</v>
      </c>
      <c r="L119" s="14">
        <v>203.57303628831539</v>
      </c>
      <c r="M119" s="14">
        <v>175.3566847264338</v>
      </c>
      <c r="N119" s="14">
        <v>199.99058804805512</v>
      </c>
      <c r="O119" s="15">
        <v>174.24142275072862</v>
      </c>
      <c r="P119" s="15">
        <v>166.94761641378761</v>
      </c>
      <c r="Q119" s="15">
        <v>179.05038688668765</v>
      </c>
    </row>
    <row r="120" spans="1:17" x14ac:dyDescent="0.35">
      <c r="A120" s="8" t="s">
        <v>4</v>
      </c>
      <c r="B120" s="14">
        <v>134.66281710581956</v>
      </c>
      <c r="C120" s="14">
        <v>159.38849902119728</v>
      </c>
      <c r="D120" s="14">
        <v>219.07703849187573</v>
      </c>
      <c r="E120" s="14">
        <v>175.81152508049502</v>
      </c>
      <c r="F120" s="14">
        <v>191.01357657996044</v>
      </c>
      <c r="G120" s="14">
        <v>191.25305260785444</v>
      </c>
      <c r="H120" s="14">
        <v>173.12525938356092</v>
      </c>
      <c r="I120" s="14">
        <v>151.48201000137323</v>
      </c>
      <c r="J120" s="14">
        <v>127.35992735640352</v>
      </c>
      <c r="K120" s="14">
        <v>139.32614836380719</v>
      </c>
      <c r="L120" s="14">
        <v>119.48637447081794</v>
      </c>
      <c r="M120" s="14">
        <v>250.61118012504789</v>
      </c>
      <c r="N120" s="14">
        <v>214.46700015323961</v>
      </c>
      <c r="O120" s="15">
        <v>176.00791213843735</v>
      </c>
      <c r="P120" s="15">
        <v>168.6138614124668</v>
      </c>
      <c r="Q120" s="15">
        <v>180.82198956092861</v>
      </c>
    </row>
    <row r="121" spans="1:17" x14ac:dyDescent="0.35">
      <c r="A121" s="8" t="s">
        <v>5</v>
      </c>
      <c r="B121" s="14">
        <v>112.59937111446702</v>
      </c>
      <c r="C121" s="14">
        <v>210.9851310379787</v>
      </c>
      <c r="D121" s="14">
        <v>179.51723163378432</v>
      </c>
      <c r="E121" s="14">
        <v>216.59712452558807</v>
      </c>
      <c r="F121" s="14">
        <v>174.09594822818801</v>
      </c>
      <c r="G121" s="14">
        <v>187.93415938659783</v>
      </c>
      <c r="H121" s="14">
        <v>141.08062062749858</v>
      </c>
      <c r="I121" s="14">
        <v>154.50867246621797</v>
      </c>
      <c r="J121" s="14">
        <v>134.30658203344035</v>
      </c>
      <c r="K121" s="14">
        <v>110.19381868343592</v>
      </c>
      <c r="L121" s="14">
        <v>143.39821848239393</v>
      </c>
      <c r="M121" s="14">
        <v>180.27144892354181</v>
      </c>
      <c r="N121" s="14">
        <v>184.03556144265187</v>
      </c>
      <c r="O121" s="15">
        <v>156.28070425058823</v>
      </c>
      <c r="P121" s="15">
        <v>148.38957197644305</v>
      </c>
      <c r="Q121" s="15">
        <v>158.35510066835795</v>
      </c>
    </row>
    <row r="122" spans="1:17" x14ac:dyDescent="0.35">
      <c r="A122" s="8" t="s">
        <v>6</v>
      </c>
      <c r="B122" s="14">
        <v>130.00665756338961</v>
      </c>
      <c r="C122" s="14">
        <v>197.33269074066703</v>
      </c>
      <c r="D122" s="14">
        <v>168.96401239983007</v>
      </c>
      <c r="E122" s="14">
        <v>169.58409508416895</v>
      </c>
      <c r="F122" s="14">
        <v>113.75467406150547</v>
      </c>
      <c r="G122" s="14">
        <v>114.50954306234102</v>
      </c>
      <c r="H122" s="14">
        <v>74.336003892593155</v>
      </c>
      <c r="I122" s="14">
        <v>92.384007054232697</v>
      </c>
      <c r="J122" s="14">
        <v>107.50382501607646</v>
      </c>
      <c r="K122" s="14">
        <v>81.185875098849493</v>
      </c>
      <c r="L122" s="14">
        <v>93.830027304154214</v>
      </c>
      <c r="M122" s="14">
        <v>139.74728595226108</v>
      </c>
      <c r="N122" s="14">
        <v>138.26711775367428</v>
      </c>
      <c r="O122" s="15">
        <v>115.20228039040568</v>
      </c>
      <c r="P122" s="15">
        <v>109.10354168328064</v>
      </c>
      <c r="Q122" s="15">
        <v>116.26380344493668</v>
      </c>
    </row>
    <row r="123" spans="1:17" x14ac:dyDescent="0.35">
      <c r="A123" s="8" t="s">
        <v>7</v>
      </c>
      <c r="B123" s="14">
        <v>412.99336324000535</v>
      </c>
      <c r="C123" s="14">
        <v>485.56193359547109</v>
      </c>
      <c r="D123" s="14">
        <v>534.25870341552968</v>
      </c>
      <c r="E123" s="14">
        <v>605.21012068928985</v>
      </c>
      <c r="F123" s="14">
        <v>612.7140991054705</v>
      </c>
      <c r="G123" s="14">
        <v>558.84717772219324</v>
      </c>
      <c r="H123" s="14">
        <v>538.16640457397807</v>
      </c>
      <c r="I123" s="14">
        <v>496.10538096916838</v>
      </c>
      <c r="J123" s="14">
        <v>459.21099223931492</v>
      </c>
      <c r="K123" s="14">
        <v>437.82905351182228</v>
      </c>
      <c r="L123" s="14">
        <v>448.41411528996969</v>
      </c>
      <c r="M123" s="14">
        <v>651.23328861365519</v>
      </c>
      <c r="N123" s="14">
        <v>555.45165696165395</v>
      </c>
      <c r="O123" s="15">
        <v>495.17535453262246</v>
      </c>
      <c r="P123" s="15">
        <v>475.60102902423716</v>
      </c>
      <c r="Q123" s="15">
        <v>510.75671705867001</v>
      </c>
    </row>
    <row r="124" spans="1:17" x14ac:dyDescent="0.35">
      <c r="A124" s="8" t="s">
        <v>8</v>
      </c>
      <c r="B124" s="14">
        <v>6.8731774215158916</v>
      </c>
      <c r="C124" s="14">
        <v>9.731639856416983</v>
      </c>
      <c r="D124" s="14">
        <v>14.102941496455129</v>
      </c>
      <c r="E124" s="14">
        <v>6.6869331879778953</v>
      </c>
      <c r="F124" s="14">
        <v>8.2606928405171676</v>
      </c>
      <c r="G124" s="14">
        <v>8.3551713256283069</v>
      </c>
      <c r="H124" s="14">
        <v>14.694835482145095</v>
      </c>
      <c r="I124" s="14">
        <v>8.913166307812519</v>
      </c>
      <c r="J124" s="14">
        <v>5.4115514584983782</v>
      </c>
      <c r="K124" s="14">
        <v>14.238850128894843</v>
      </c>
      <c r="L124" s="14">
        <v>12.11927338478263</v>
      </c>
      <c r="M124" s="14">
        <v>5.2352187921977373</v>
      </c>
      <c r="N124" s="14">
        <v>11.953957343536342</v>
      </c>
      <c r="O124" s="15">
        <v>9.3934553285675637</v>
      </c>
      <c r="P124" s="15">
        <v>8.7779410649509195</v>
      </c>
      <c r="Q124" s="15">
        <v>9.2838143922489369</v>
      </c>
    </row>
    <row r="125" spans="1:17" x14ac:dyDescent="0.35">
      <c r="A125" s="8" t="s">
        <v>9</v>
      </c>
      <c r="B125" s="14">
        <v>315.064432103976</v>
      </c>
      <c r="C125" s="14">
        <v>342.55790272545136</v>
      </c>
      <c r="D125" s="14">
        <v>253.45398978695837</v>
      </c>
      <c r="E125" s="14">
        <v>321.29226494601369</v>
      </c>
      <c r="F125" s="14">
        <v>248.32620112608103</v>
      </c>
      <c r="G125" s="14">
        <v>242.52273580855916</v>
      </c>
      <c r="H125" s="14">
        <v>248.84460182613856</v>
      </c>
      <c r="I125" s="14">
        <v>271.7198065006686</v>
      </c>
      <c r="J125" s="14">
        <v>210.46248254130239</v>
      </c>
      <c r="K125" s="14">
        <v>222.24884729053466</v>
      </c>
      <c r="L125" s="14">
        <v>228.24429642712653</v>
      </c>
      <c r="M125" s="14">
        <v>377.88224602274647</v>
      </c>
      <c r="N125" s="14">
        <v>310.09405401402836</v>
      </c>
      <c r="O125" s="15">
        <v>273.02792600423697</v>
      </c>
      <c r="P125" s="15">
        <v>262.66045978260877</v>
      </c>
      <c r="Q125" s="15">
        <v>282.32496462155848</v>
      </c>
    </row>
    <row r="126" spans="1:17" x14ac:dyDescent="0.35">
      <c r="A126" s="8" t="s">
        <v>10</v>
      </c>
      <c r="B126" s="14">
        <v>122.20058967122472</v>
      </c>
      <c r="C126" s="14">
        <v>162.13357676287495</v>
      </c>
      <c r="D126" s="14">
        <v>175.15940726327926</v>
      </c>
      <c r="E126" s="14">
        <v>163.54372065352459</v>
      </c>
      <c r="F126" s="14">
        <v>182.44214876258098</v>
      </c>
      <c r="G126" s="14">
        <v>167.26245650349216</v>
      </c>
      <c r="H126" s="14">
        <v>136.70913650816425</v>
      </c>
      <c r="I126" s="14">
        <v>106.91928178798706</v>
      </c>
      <c r="J126" s="14">
        <v>130.1619881554563</v>
      </c>
      <c r="K126" s="14">
        <v>157.39909667371785</v>
      </c>
      <c r="L126" s="14">
        <v>182.74274183292712</v>
      </c>
      <c r="M126" s="14">
        <v>248.03222957803098</v>
      </c>
      <c r="N126" s="14">
        <v>175.18764909961905</v>
      </c>
      <c r="O126" s="15">
        <v>179.81076181005614</v>
      </c>
      <c r="P126" s="15">
        <v>173.2820046650622</v>
      </c>
      <c r="Q126" s="15">
        <v>186.42986170185603</v>
      </c>
    </row>
    <row r="127" spans="1:17" x14ac:dyDescent="0.35">
      <c r="A127" s="8" t="s">
        <v>11</v>
      </c>
      <c r="B127" s="14">
        <v>156.98112332245216</v>
      </c>
      <c r="C127" s="14">
        <v>185.36346941556292</v>
      </c>
      <c r="D127" s="14">
        <v>158.91723935775804</v>
      </c>
      <c r="E127" s="14">
        <v>167.56861828882708</v>
      </c>
      <c r="F127" s="14">
        <v>151.62127596391454</v>
      </c>
      <c r="G127" s="14">
        <v>175.17878314849469</v>
      </c>
      <c r="H127" s="14">
        <v>140.80067245651708</v>
      </c>
      <c r="I127" s="14">
        <v>161.51330212550869</v>
      </c>
      <c r="J127" s="14">
        <v>157.26177368282907</v>
      </c>
      <c r="K127" s="14">
        <v>128.3833603757555</v>
      </c>
      <c r="L127" s="14">
        <v>201.12416663930347</v>
      </c>
      <c r="M127" s="14">
        <v>261.73956041636285</v>
      </c>
      <c r="N127" s="14">
        <v>221.91043375845751</v>
      </c>
      <c r="O127" s="15">
        <v>194.09352939212249</v>
      </c>
      <c r="P127" s="15">
        <v>190.63279993950081</v>
      </c>
      <c r="Q127" s="15">
        <v>207.1901794233637</v>
      </c>
    </row>
    <row r="128" spans="1:17" x14ac:dyDescent="0.35">
      <c r="A128" s="8" t="s">
        <v>12</v>
      </c>
      <c r="B128" s="14">
        <v>150.75301925380677</v>
      </c>
      <c r="C128" s="14">
        <v>183.449630586269</v>
      </c>
      <c r="D128" s="14">
        <v>175.33172068117193</v>
      </c>
      <c r="E128" s="14">
        <v>164.2302760296096</v>
      </c>
      <c r="F128" s="14">
        <v>126.33389967264114</v>
      </c>
      <c r="G128" s="14">
        <v>121.05267004848548</v>
      </c>
      <c r="H128" s="14">
        <v>112.10790060961091</v>
      </c>
      <c r="I128" s="14">
        <v>126.20444790086684</v>
      </c>
      <c r="J128" s="14">
        <v>104.94147961534341</v>
      </c>
      <c r="K128" s="14">
        <v>104.2959883297315</v>
      </c>
      <c r="L128" s="14">
        <v>84.582713380502611</v>
      </c>
      <c r="M128" s="14">
        <v>158.26325919162122</v>
      </c>
      <c r="N128" s="14">
        <v>152.72166740996653</v>
      </c>
      <c r="O128" s="15">
        <v>116.71304369561861</v>
      </c>
      <c r="P128" s="15">
        <v>112.73770264382559</v>
      </c>
      <c r="Q128" s="15">
        <v>121.44485716055374</v>
      </c>
    </row>
    <row r="129" spans="1:17" x14ac:dyDescent="0.35">
      <c r="A129" s="8" t="s">
        <v>13</v>
      </c>
      <c r="B129" s="14">
        <v>102.87778569761818</v>
      </c>
      <c r="C129" s="14">
        <v>138.3849984234941</v>
      </c>
      <c r="D129" s="14">
        <v>125.00303498823857</v>
      </c>
      <c r="E129" s="14">
        <v>152.10327705845887</v>
      </c>
      <c r="F129" s="14">
        <v>161.01698495708044</v>
      </c>
      <c r="G129" s="14">
        <v>116.27145060859641</v>
      </c>
      <c r="H129" s="14">
        <v>90.020193086749401</v>
      </c>
      <c r="I129" s="14">
        <v>106.13891103277645</v>
      </c>
      <c r="J129" s="14">
        <v>100.05673376511773</v>
      </c>
      <c r="K129" s="14">
        <v>93.157132991520541</v>
      </c>
      <c r="L129" s="14">
        <v>63.319103238924399</v>
      </c>
      <c r="M129" s="14">
        <v>85.616671816778307</v>
      </c>
      <c r="N129" s="14">
        <v>98.45806117473947</v>
      </c>
      <c r="O129" s="15">
        <v>81.725381506556971</v>
      </c>
      <c r="P129" s="15">
        <v>75.482103196792863</v>
      </c>
      <c r="Q129" s="15">
        <v>79.297643653971392</v>
      </c>
    </row>
    <row r="130" spans="1:17" x14ac:dyDescent="0.35">
      <c r="A130" s="8" t="s">
        <v>14</v>
      </c>
      <c r="B130" s="14">
        <v>205.31274699657149</v>
      </c>
      <c r="C130" s="14">
        <v>290.01250969145303</v>
      </c>
      <c r="D130" s="14">
        <v>279.38501589403518</v>
      </c>
      <c r="E130" s="14">
        <v>266.63693826448463</v>
      </c>
      <c r="F130" s="14">
        <v>221.23241804768816</v>
      </c>
      <c r="G130" s="14">
        <v>189.86083995449223</v>
      </c>
      <c r="H130" s="14">
        <v>154.99151251504239</v>
      </c>
      <c r="I130" s="14">
        <v>168.23244474406408</v>
      </c>
      <c r="J130" s="14">
        <v>129.0176361344337</v>
      </c>
      <c r="K130" s="14">
        <v>115.06010303729595</v>
      </c>
      <c r="L130" s="14">
        <v>125.03015001705369</v>
      </c>
      <c r="M130" s="14">
        <v>199.01777293323221</v>
      </c>
      <c r="N130" s="14">
        <v>175.01154180744689</v>
      </c>
      <c r="O130" s="15">
        <v>154.85435660625811</v>
      </c>
      <c r="P130" s="15">
        <v>146.56620121437061</v>
      </c>
      <c r="Q130" s="15">
        <v>156.13147006762102</v>
      </c>
    </row>
    <row r="131" spans="1:17" x14ac:dyDescent="0.35">
      <c r="A131" s="8" t="s">
        <v>15</v>
      </c>
      <c r="B131" s="14">
        <v>107.46139734160251</v>
      </c>
      <c r="C131" s="14">
        <v>113.33974467359303</v>
      </c>
      <c r="D131" s="14">
        <v>108.10416906988974</v>
      </c>
      <c r="E131" s="14">
        <v>101.8725793347777</v>
      </c>
      <c r="F131" s="14">
        <v>94.921680447453696</v>
      </c>
      <c r="G131" s="14">
        <v>98.797807448645514</v>
      </c>
      <c r="H131" s="14">
        <v>97.732144220036815</v>
      </c>
      <c r="I131" s="14">
        <v>103.05960156916976</v>
      </c>
      <c r="J131" s="14">
        <v>93.822066414650521</v>
      </c>
      <c r="K131" s="14">
        <v>66.297179915849696</v>
      </c>
      <c r="L131" s="14">
        <v>73.214991440941461</v>
      </c>
      <c r="M131" s="14">
        <v>111.86807217859078</v>
      </c>
      <c r="N131" s="14">
        <v>90.396553765480732</v>
      </c>
      <c r="O131" s="15">
        <v>83.825023421970144</v>
      </c>
      <c r="P131" s="15">
        <v>79.961778049242653</v>
      </c>
      <c r="Q131" s="15">
        <v>85.550605639644061</v>
      </c>
    </row>
    <row r="132" spans="1:17" x14ac:dyDescent="0.35">
      <c r="A132" s="8" t="s">
        <v>16</v>
      </c>
      <c r="B132" s="14">
        <v>100.51571574178291</v>
      </c>
      <c r="C132" s="14">
        <v>138.32293580227469</v>
      </c>
      <c r="D132" s="14">
        <v>99.076542037447808</v>
      </c>
      <c r="E132" s="14">
        <v>88.375900439085115</v>
      </c>
      <c r="F132" s="14">
        <v>76.713802655612113</v>
      </c>
      <c r="G132" s="14">
        <v>71.909778926339115</v>
      </c>
      <c r="H132" s="14">
        <v>91.009215431375793</v>
      </c>
      <c r="I132" s="14">
        <v>67.767317005941948</v>
      </c>
      <c r="J132" s="14">
        <v>55.627075393703322</v>
      </c>
      <c r="K132" s="14">
        <v>64.127023129365156</v>
      </c>
      <c r="L132" s="14">
        <v>63.84009373169576</v>
      </c>
      <c r="M132" s="14">
        <v>86.838286573123398</v>
      </c>
      <c r="N132" s="14">
        <v>96.838046971532179</v>
      </c>
      <c r="O132" s="15">
        <v>76.730843789385588</v>
      </c>
      <c r="P132" s="15">
        <v>72.651020401335103</v>
      </c>
      <c r="Q132" s="15">
        <v>77.408437535705843</v>
      </c>
    </row>
    <row r="133" spans="1:17" x14ac:dyDescent="0.35">
      <c r="A133" s="8" t="s">
        <v>17</v>
      </c>
      <c r="B133" s="14">
        <v>272.90088372065424</v>
      </c>
      <c r="C133" s="14">
        <v>390.61305257544285</v>
      </c>
      <c r="D133" s="14">
        <v>385.54452802071938</v>
      </c>
      <c r="E133" s="14">
        <v>368.4306939492173</v>
      </c>
      <c r="F133" s="14">
        <v>377.46590426371796</v>
      </c>
      <c r="G133" s="14">
        <v>276.63248022187264</v>
      </c>
      <c r="H133" s="14">
        <v>230.73162425513797</v>
      </c>
      <c r="I133" s="14">
        <v>294.40815747042222</v>
      </c>
      <c r="J133" s="14">
        <v>203.76475466690843</v>
      </c>
      <c r="K133" s="14">
        <v>184.3917213299386</v>
      </c>
      <c r="L133" s="14">
        <v>229.58307967816592</v>
      </c>
      <c r="M133" s="14">
        <v>297.08073274349118</v>
      </c>
      <c r="N133" s="14">
        <v>247.47494594734647</v>
      </c>
      <c r="O133" s="15">
        <v>244.26152915923512</v>
      </c>
      <c r="P133" s="15">
        <v>229.66135780234833</v>
      </c>
      <c r="Q133" s="15">
        <v>243.74246520148469</v>
      </c>
    </row>
    <row r="134" spans="1:17" x14ac:dyDescent="0.35">
      <c r="A134" s="8" t="s">
        <v>18</v>
      </c>
      <c r="B134" s="14">
        <v>294.34480095765082</v>
      </c>
      <c r="C134" s="14">
        <v>384.0887728958412</v>
      </c>
      <c r="D134" s="14">
        <v>354.6501397067691</v>
      </c>
      <c r="E134" s="14">
        <v>362.37121765192694</v>
      </c>
      <c r="F134" s="14">
        <v>277.69574693002238</v>
      </c>
      <c r="G134" s="14">
        <v>269.62750128036924</v>
      </c>
      <c r="H134" s="14">
        <v>263.16560760673144</v>
      </c>
      <c r="I134" s="14">
        <v>263.39161993274718</v>
      </c>
      <c r="J134" s="14">
        <v>227.33557179712574</v>
      </c>
      <c r="K134" s="14">
        <v>203.99266507564818</v>
      </c>
      <c r="L134" s="14">
        <v>311.07827855682604</v>
      </c>
      <c r="M134" s="14">
        <v>409.13943258419778</v>
      </c>
      <c r="N134" s="14">
        <v>345.70055848108387</v>
      </c>
      <c r="O134" s="15">
        <v>313.2788594898056</v>
      </c>
      <c r="P134" s="15">
        <v>303.09272802665561</v>
      </c>
      <c r="Q134" s="15">
        <v>326.78373414625992</v>
      </c>
    </row>
    <row r="135" spans="1:17" x14ac:dyDescent="0.35">
      <c r="A135" s="8" t="s">
        <v>19</v>
      </c>
      <c r="B135" s="14">
        <v>114.61933306489985</v>
      </c>
      <c r="C135" s="14">
        <v>186.23993294802631</v>
      </c>
      <c r="D135" s="14">
        <v>133.14190435610783</v>
      </c>
      <c r="E135" s="14">
        <v>146.00693516906654</v>
      </c>
      <c r="F135" s="14">
        <v>134.82188047253146</v>
      </c>
      <c r="G135" s="14">
        <v>123.42857416385175</v>
      </c>
      <c r="H135" s="14">
        <v>95.968705346981181</v>
      </c>
      <c r="I135" s="14">
        <v>86.976584137404643</v>
      </c>
      <c r="J135" s="14">
        <v>102.34735275685193</v>
      </c>
      <c r="K135" s="14">
        <v>95.901067053517551</v>
      </c>
      <c r="L135" s="14">
        <v>129.2756816427783</v>
      </c>
      <c r="M135" s="14">
        <v>168.28194291781875</v>
      </c>
      <c r="N135" s="14">
        <v>127.7754694936535</v>
      </c>
      <c r="O135" s="15">
        <v>128.54555506049584</v>
      </c>
      <c r="P135" s="15">
        <v>122.95861520777575</v>
      </c>
      <c r="Q135" s="15">
        <v>131.75153064390383</v>
      </c>
    </row>
    <row r="136" spans="1:17" x14ac:dyDescent="0.35">
      <c r="A136" s="8" t="s">
        <v>20</v>
      </c>
      <c r="B136" s="14">
        <v>3318.6995824181922</v>
      </c>
      <c r="C136" s="14">
        <v>4249.1841457215342</v>
      </c>
      <c r="D136" s="14">
        <v>4002.6930436338662</v>
      </c>
      <c r="E136" s="14">
        <v>4251.0811141906061</v>
      </c>
      <c r="F136" s="14">
        <v>3951.5627644398296</v>
      </c>
      <c r="G136" s="14">
        <v>3604.0863127604111</v>
      </c>
      <c r="H136" s="14">
        <v>3258.8861843371083</v>
      </c>
      <c r="I136" s="14">
        <v>3352.434085704831</v>
      </c>
      <c r="J136" s="14">
        <v>3017.0354381786201</v>
      </c>
      <c r="K136" s="14">
        <v>2799.0316067188478</v>
      </c>
      <c r="L136" s="14">
        <v>3143.3900158354627</v>
      </c>
      <c r="M136" s="14">
        <v>4293.2939053550781</v>
      </c>
      <c r="N136" s="14">
        <v>4009.5868109189341</v>
      </c>
      <c r="O136" s="15">
        <v>3451.7876360719679</v>
      </c>
      <c r="P136" s="15">
        <v>3304.6808935671961</v>
      </c>
      <c r="Q136" s="15">
        <v>3542.7177081587879</v>
      </c>
    </row>
    <row r="137" spans="1:17" x14ac:dyDescent="0.35">
      <c r="B137" s="18"/>
    </row>
    <row r="138" spans="1:17" x14ac:dyDescent="0.35">
      <c r="A138" s="5" t="s">
        <v>156</v>
      </c>
    </row>
    <row r="139" spans="1:17" x14ac:dyDescent="0.35">
      <c r="A139" s="4" t="s">
        <v>157</v>
      </c>
    </row>
    <row r="141" spans="1:17" x14ac:dyDescent="0.35">
      <c r="A141" s="8"/>
      <c r="B141" s="13" t="str">
        <f>O116</f>
        <v>2024/25</v>
      </c>
      <c r="C141" s="13" t="str">
        <f>P116</f>
        <v>2025/26</v>
      </c>
      <c r="D141" s="13" t="str">
        <f>Q116</f>
        <v>2026/27</v>
      </c>
    </row>
    <row r="142" spans="1:17" x14ac:dyDescent="0.35">
      <c r="A142" s="8" t="s">
        <v>1</v>
      </c>
      <c r="B142" s="14">
        <v>3768.3124693530017</v>
      </c>
      <c r="C142" s="19">
        <v>3635.5796504476198</v>
      </c>
      <c r="D142" s="19">
        <v>3328.8612968079751</v>
      </c>
    </row>
    <row r="143" spans="1:17" x14ac:dyDescent="0.35">
      <c r="A143" s="8" t="s">
        <v>2</v>
      </c>
      <c r="B143" s="14">
        <v>226.72273363928866</v>
      </c>
      <c r="C143" s="19">
        <v>235.01749089098831</v>
      </c>
      <c r="D143" s="19">
        <v>311.74932301472745</v>
      </c>
    </row>
    <row r="144" spans="1:17" x14ac:dyDescent="0.35">
      <c r="A144" s="8" t="s">
        <v>3</v>
      </c>
      <c r="B144" s="14">
        <v>162.04376907209306</v>
      </c>
      <c r="C144" s="19">
        <v>175.51616835453123</v>
      </c>
      <c r="D144" s="19">
        <v>127.27093002856006</v>
      </c>
    </row>
    <row r="145" spans="1:4" x14ac:dyDescent="0.35">
      <c r="A145" s="8" t="s">
        <v>4</v>
      </c>
      <c r="B145" s="14">
        <v>31.001201359671292</v>
      </c>
      <c r="C145" s="19">
        <v>32.887350055893009</v>
      </c>
      <c r="D145" s="19">
        <v>59.774434391572093</v>
      </c>
    </row>
    <row r="146" spans="1:4" x14ac:dyDescent="0.35">
      <c r="A146" s="8" t="s">
        <v>5</v>
      </c>
      <c r="B146" s="14">
        <v>22.316124046794673</v>
      </c>
      <c r="C146" s="19">
        <v>22.603534440387747</v>
      </c>
      <c r="D146" s="19">
        <v>66.557128058770687</v>
      </c>
    </row>
    <row r="147" spans="1:4" x14ac:dyDescent="0.35">
      <c r="A147" s="8" t="s">
        <v>6</v>
      </c>
      <c r="B147" s="14">
        <v>29.274453829294593</v>
      </c>
      <c r="C147" s="19">
        <v>34.531136867523372</v>
      </c>
      <c r="D147" s="19">
        <v>47.943587585409148</v>
      </c>
    </row>
    <row r="148" spans="1:4" x14ac:dyDescent="0.35">
      <c r="A148" s="8" t="s">
        <v>7</v>
      </c>
      <c r="B148" s="14">
        <v>325.09868869112779</v>
      </c>
      <c r="C148" s="19">
        <v>356.18099394863634</v>
      </c>
      <c r="D148" s="19">
        <v>341.75342278526495</v>
      </c>
    </row>
    <row r="149" spans="1:4" x14ac:dyDescent="0.35">
      <c r="A149" s="8" t="s">
        <v>8</v>
      </c>
      <c r="B149" s="14">
        <v>1.3171479827262158</v>
      </c>
      <c r="C149" s="19">
        <v>1.3171479827262158</v>
      </c>
      <c r="D149" s="19">
        <v>1.3171479827262158</v>
      </c>
    </row>
    <row r="150" spans="1:4" x14ac:dyDescent="0.35">
      <c r="A150" s="8" t="s">
        <v>9</v>
      </c>
      <c r="B150" s="14">
        <v>56.335044466078415</v>
      </c>
      <c r="C150" s="19">
        <v>60.613939022641354</v>
      </c>
      <c r="D150" s="19">
        <v>133.04360245126628</v>
      </c>
    </row>
    <row r="151" spans="1:4" x14ac:dyDescent="0.35">
      <c r="A151" s="8" t="s">
        <v>10</v>
      </c>
      <c r="B151" s="14">
        <v>51.468503999557171</v>
      </c>
      <c r="C151" s="19">
        <v>73.628916080555598</v>
      </c>
      <c r="D151" s="19">
        <v>66.051400762735355</v>
      </c>
    </row>
    <row r="152" spans="1:4" x14ac:dyDescent="0.35">
      <c r="A152" s="8" t="s">
        <v>11</v>
      </c>
      <c r="B152" s="14">
        <v>152.74167656771192</v>
      </c>
      <c r="C152" s="19">
        <v>123.83906442389878</v>
      </c>
      <c r="D152" s="19">
        <v>88.691409458872656</v>
      </c>
    </row>
    <row r="153" spans="1:4" x14ac:dyDescent="0.35">
      <c r="A153" s="8" t="s">
        <v>12</v>
      </c>
      <c r="B153" s="14">
        <v>18.440071758167022</v>
      </c>
      <c r="C153" s="19">
        <v>18.440071758167022</v>
      </c>
      <c r="D153" s="19">
        <v>18.440071758167022</v>
      </c>
    </row>
    <row r="154" spans="1:4" x14ac:dyDescent="0.35">
      <c r="A154" s="8" t="s">
        <v>13</v>
      </c>
      <c r="B154" s="14">
        <v>47.571538449282173</v>
      </c>
      <c r="C154" s="19">
        <v>48.292079263680627</v>
      </c>
      <c r="D154" s="19">
        <v>43.968834377289866</v>
      </c>
    </row>
    <row r="155" spans="1:4" x14ac:dyDescent="0.35">
      <c r="A155" s="8" t="s">
        <v>14</v>
      </c>
      <c r="B155" s="14">
        <v>40.810409461067593</v>
      </c>
      <c r="C155" s="19">
        <v>40.05802389289633</v>
      </c>
      <c r="D155" s="19">
        <v>47.738773501286218</v>
      </c>
    </row>
    <row r="156" spans="1:4" x14ac:dyDescent="0.35">
      <c r="A156" s="8" t="s">
        <v>15</v>
      </c>
      <c r="B156" s="14">
        <v>20.745080727937903</v>
      </c>
      <c r="C156" s="19">
        <v>20.745080727937903</v>
      </c>
      <c r="D156" s="19">
        <v>20.745080727937903</v>
      </c>
    </row>
    <row r="157" spans="1:4" x14ac:dyDescent="0.35">
      <c r="A157" s="8" t="s">
        <v>16</v>
      </c>
      <c r="B157" s="14">
        <v>39.171508595113536</v>
      </c>
      <c r="C157" s="19">
        <v>39.171508595113536</v>
      </c>
      <c r="D157" s="19">
        <v>37.711150294963602</v>
      </c>
    </row>
    <row r="158" spans="1:4" x14ac:dyDescent="0.35">
      <c r="A158" s="8" t="s">
        <v>17</v>
      </c>
      <c r="B158" s="14">
        <v>47.170633356492573</v>
      </c>
      <c r="C158" s="19">
        <v>41.733008332656553</v>
      </c>
      <c r="D158" s="19">
        <v>45.737945439892727</v>
      </c>
    </row>
    <row r="159" spans="1:4" x14ac:dyDescent="0.35">
      <c r="A159" s="8" t="s">
        <v>18</v>
      </c>
      <c r="B159" s="14">
        <v>141.64653609662346</v>
      </c>
      <c r="C159" s="19">
        <v>148.51214256617118</v>
      </c>
      <c r="D159" s="19">
        <v>138.21373286184962</v>
      </c>
    </row>
    <row r="160" spans="1:4" x14ac:dyDescent="0.35">
      <c r="A160" s="8" t="s">
        <v>19</v>
      </c>
      <c r="B160" s="14">
        <v>72.077134919473295</v>
      </c>
      <c r="C160" s="19">
        <v>82.259386686480113</v>
      </c>
      <c r="D160" s="19">
        <v>49.636108144575793</v>
      </c>
    </row>
    <row r="161" spans="1:4" x14ac:dyDescent="0.35">
      <c r="A161" s="8" t="s">
        <v>20</v>
      </c>
      <c r="B161" s="14">
        <v>1485.9522570185013</v>
      </c>
      <c r="C161" s="19">
        <v>1555.3470438908848</v>
      </c>
      <c r="D161" s="19">
        <v>1646.3440836258674</v>
      </c>
    </row>
    <row r="163" spans="1:4" x14ac:dyDescent="0.35">
      <c r="A163" s="5" t="s">
        <v>125</v>
      </c>
    </row>
    <row r="164" spans="1:4" x14ac:dyDescent="0.35">
      <c r="A164" s="4" t="s">
        <v>145</v>
      </c>
    </row>
    <row r="165" spans="1:4" x14ac:dyDescent="0.35">
      <c r="A165" s="4" t="s">
        <v>166</v>
      </c>
    </row>
    <row r="167" spans="1:4" x14ac:dyDescent="0.35">
      <c r="A167" s="8" t="s">
        <v>1</v>
      </c>
      <c r="B167" s="20">
        <v>0.93111125345934886</v>
      </c>
    </row>
    <row r="168" spans="1:4" x14ac:dyDescent="0.35">
      <c r="A168" s="8" t="s">
        <v>2</v>
      </c>
      <c r="B168" s="20">
        <v>0.91513183725064118</v>
      </c>
    </row>
    <row r="169" spans="1:4" x14ac:dyDescent="0.35">
      <c r="A169" s="8" t="s">
        <v>3</v>
      </c>
      <c r="B169" s="20">
        <v>0.8931616860266296</v>
      </c>
    </row>
    <row r="170" spans="1:4" x14ac:dyDescent="0.35">
      <c r="A170" s="8" t="s">
        <v>4</v>
      </c>
      <c r="B170" s="20">
        <v>0.90101035615054303</v>
      </c>
    </row>
    <row r="171" spans="1:4" x14ac:dyDescent="0.35">
      <c r="A171" s="8" t="s">
        <v>5</v>
      </c>
      <c r="B171" s="20">
        <v>0.87252851711026624</v>
      </c>
    </row>
    <row r="172" spans="1:4" x14ac:dyDescent="0.35">
      <c r="A172" s="8" t="s">
        <v>6</v>
      </c>
      <c r="B172" s="20">
        <v>0.87578997386552637</v>
      </c>
    </row>
    <row r="173" spans="1:4" x14ac:dyDescent="0.35">
      <c r="A173" s="8" t="s">
        <v>7</v>
      </c>
      <c r="B173" s="20">
        <v>0.91713918678246831</v>
      </c>
    </row>
    <row r="174" spans="1:4" x14ac:dyDescent="0.35">
      <c r="A174" s="8" t="s">
        <v>8</v>
      </c>
      <c r="B174" s="20">
        <v>0.95276558384547849</v>
      </c>
    </row>
    <row r="175" spans="1:4" x14ac:dyDescent="0.35">
      <c r="A175" s="8" t="s">
        <v>9</v>
      </c>
      <c r="B175" s="20">
        <v>0.93421117115258123</v>
      </c>
    </row>
    <row r="176" spans="1:4" x14ac:dyDescent="0.35">
      <c r="A176" s="8" t="s">
        <v>10</v>
      </c>
      <c r="B176" s="20">
        <v>0.92820527511984574</v>
      </c>
    </row>
    <row r="177" spans="1:2" x14ac:dyDescent="0.35">
      <c r="A177" s="8" t="s">
        <v>11</v>
      </c>
      <c r="B177" s="20">
        <v>0.92873064664919358</v>
      </c>
    </row>
    <row r="178" spans="1:2" x14ac:dyDescent="0.35">
      <c r="A178" s="8" t="s">
        <v>12</v>
      </c>
      <c r="B178" s="20">
        <v>0.93398922646821025</v>
      </c>
    </row>
    <row r="179" spans="1:2" x14ac:dyDescent="0.35">
      <c r="A179" s="8" t="s">
        <v>13</v>
      </c>
      <c r="B179" s="20">
        <v>0.91624731280467486</v>
      </c>
    </row>
    <row r="180" spans="1:2" x14ac:dyDescent="0.35">
      <c r="A180" s="8" t="s">
        <v>14</v>
      </c>
      <c r="B180" s="20">
        <v>0.94356535904548056</v>
      </c>
    </row>
    <row r="181" spans="1:2" x14ac:dyDescent="0.35">
      <c r="A181" s="8" t="s">
        <v>15</v>
      </c>
      <c r="B181" s="20">
        <v>0.93934939431060305</v>
      </c>
    </row>
    <row r="182" spans="1:2" x14ac:dyDescent="0.35">
      <c r="A182" s="8" t="s">
        <v>16</v>
      </c>
      <c r="B182" s="20">
        <v>0.93203656047564121</v>
      </c>
    </row>
    <row r="183" spans="1:2" x14ac:dyDescent="0.35">
      <c r="A183" s="8" t="s">
        <v>17</v>
      </c>
      <c r="B183" s="20">
        <v>0.94304742199479041</v>
      </c>
    </row>
    <row r="184" spans="1:2" x14ac:dyDescent="0.35">
      <c r="A184" s="8" t="s">
        <v>18</v>
      </c>
      <c r="B184" s="20">
        <v>0.96609255842056285</v>
      </c>
    </row>
    <row r="185" spans="1:2" x14ac:dyDescent="0.35">
      <c r="A185" s="8" t="s">
        <v>19</v>
      </c>
      <c r="B185" s="20">
        <v>0.91081539465101113</v>
      </c>
    </row>
    <row r="187" spans="1:2" x14ac:dyDescent="0.35">
      <c r="A187" s="5" t="s">
        <v>124</v>
      </c>
    </row>
    <row r="188" spans="1:2" x14ac:dyDescent="0.35">
      <c r="A188" s="4" t="s">
        <v>146</v>
      </c>
    </row>
    <row r="189" spans="1:2" x14ac:dyDescent="0.35">
      <c r="A189" s="4" t="s">
        <v>167</v>
      </c>
    </row>
    <row r="191" spans="1:2" x14ac:dyDescent="0.35">
      <c r="A191" s="8" t="s">
        <v>1</v>
      </c>
      <c r="B191" s="20">
        <v>0.64115421835136799</v>
      </c>
    </row>
    <row r="192" spans="1:2" x14ac:dyDescent="0.35">
      <c r="A192" s="8" t="s">
        <v>2</v>
      </c>
      <c r="B192" s="20">
        <v>0.67447698440120785</v>
      </c>
    </row>
    <row r="193" spans="1:2" x14ac:dyDescent="0.35">
      <c r="A193" s="8" t="s">
        <v>3</v>
      </c>
      <c r="B193" s="20">
        <v>0.70121866437655911</v>
      </c>
    </row>
    <row r="194" spans="1:2" x14ac:dyDescent="0.35">
      <c r="A194" s="8" t="s">
        <v>4</v>
      </c>
      <c r="B194" s="20">
        <v>0.67722992808409188</v>
      </c>
    </row>
    <row r="195" spans="1:2" x14ac:dyDescent="0.35">
      <c r="A195" s="8" t="s">
        <v>5</v>
      </c>
      <c r="B195" s="20">
        <v>0.62643530588119956</v>
      </c>
    </row>
    <row r="196" spans="1:2" x14ac:dyDescent="0.35">
      <c r="A196" s="8" t="s">
        <v>6</v>
      </c>
      <c r="B196" s="20">
        <v>0.5998591551107656</v>
      </c>
    </row>
    <row r="197" spans="1:2" x14ac:dyDescent="0.35">
      <c r="A197" s="8" t="s">
        <v>7</v>
      </c>
      <c r="B197" s="20">
        <v>0.71666911035790593</v>
      </c>
    </row>
    <row r="198" spans="1:2" x14ac:dyDescent="0.35">
      <c r="A198" s="8" t="s">
        <v>8</v>
      </c>
      <c r="B198" s="20">
        <v>0.37168381691408003</v>
      </c>
    </row>
    <row r="199" spans="1:2" x14ac:dyDescent="0.35">
      <c r="A199" s="8" t="s">
        <v>9</v>
      </c>
      <c r="B199" s="20">
        <v>0.64493371299720859</v>
      </c>
    </row>
    <row r="200" spans="1:2" x14ac:dyDescent="0.35">
      <c r="A200" s="8" t="s">
        <v>10</v>
      </c>
      <c r="B200" s="20">
        <v>0.70034229022108196</v>
      </c>
    </row>
    <row r="201" spans="1:2" x14ac:dyDescent="0.35">
      <c r="A201" s="8" t="s">
        <v>11</v>
      </c>
      <c r="B201" s="20">
        <v>0.6872986565079735</v>
      </c>
    </row>
    <row r="202" spans="1:2" x14ac:dyDescent="0.35">
      <c r="A202" s="8" t="s">
        <v>12</v>
      </c>
      <c r="B202" s="20">
        <v>0.65266365784824454</v>
      </c>
    </row>
    <row r="203" spans="1:2" x14ac:dyDescent="0.35">
      <c r="A203" s="8" t="s">
        <v>13</v>
      </c>
      <c r="B203" s="20">
        <v>0.59768098627558897</v>
      </c>
    </row>
    <row r="204" spans="1:2" x14ac:dyDescent="0.35">
      <c r="A204" s="8" t="s">
        <v>14</v>
      </c>
      <c r="B204" s="20">
        <v>0.74768124986072637</v>
      </c>
    </row>
    <row r="205" spans="1:2" x14ac:dyDescent="0.35">
      <c r="A205" s="8" t="s">
        <v>15</v>
      </c>
      <c r="B205" s="20">
        <v>0.64687146776364202</v>
      </c>
    </row>
    <row r="206" spans="1:2" x14ac:dyDescent="0.35">
      <c r="A206" s="8" t="s">
        <v>16</v>
      </c>
      <c r="B206" s="20">
        <v>0.69307632657582807</v>
      </c>
    </row>
    <row r="207" spans="1:2" x14ac:dyDescent="0.35">
      <c r="A207" s="8" t="s">
        <v>17</v>
      </c>
      <c r="B207" s="20">
        <v>0.61495873317053107</v>
      </c>
    </row>
    <row r="208" spans="1:2" x14ac:dyDescent="0.35">
      <c r="A208" s="8" t="s">
        <v>18</v>
      </c>
      <c r="B208" s="20">
        <v>0.59091128196394072</v>
      </c>
    </row>
    <row r="209" spans="1:2" x14ac:dyDescent="0.35">
      <c r="A209" s="8" t="s">
        <v>19</v>
      </c>
      <c r="B209" s="20">
        <v>0.6898017736045905</v>
      </c>
    </row>
    <row r="211" spans="1:2" x14ac:dyDescent="0.35">
      <c r="A211" s="5" t="s">
        <v>97</v>
      </c>
    </row>
    <row r="212" spans="1:2" x14ac:dyDescent="0.35">
      <c r="A212" s="4" t="s">
        <v>98</v>
      </c>
    </row>
    <row r="214" spans="1:2" x14ac:dyDescent="0.35">
      <c r="A214" s="8" t="s">
        <v>1</v>
      </c>
      <c r="B214" s="13">
        <v>91.13510647743017</v>
      </c>
    </row>
    <row r="215" spans="1:2" x14ac:dyDescent="0.35">
      <c r="A215" s="8" t="s">
        <v>2</v>
      </c>
      <c r="B215" s="13">
        <v>32.968894666027346</v>
      </c>
    </row>
    <row r="216" spans="1:2" x14ac:dyDescent="0.35">
      <c r="A216" s="8" t="s">
        <v>3</v>
      </c>
      <c r="B216" s="13">
        <v>10.808038301389622</v>
      </c>
    </row>
    <row r="217" spans="1:2" x14ac:dyDescent="0.35">
      <c r="A217" s="8" t="s">
        <v>4</v>
      </c>
      <c r="B217" s="13">
        <v>10.480007087536581</v>
      </c>
    </row>
    <row r="218" spans="1:2" x14ac:dyDescent="0.35">
      <c r="A218" s="8" t="s">
        <v>5</v>
      </c>
      <c r="B218" s="13">
        <v>11.690393775138677</v>
      </c>
    </row>
    <row r="219" spans="1:2" x14ac:dyDescent="0.35">
      <c r="A219" s="8" t="s">
        <v>6</v>
      </c>
      <c r="B219" s="13">
        <v>5.7191902087450401</v>
      </c>
    </row>
    <row r="220" spans="1:2" x14ac:dyDescent="0.35">
      <c r="A220" s="8" t="s">
        <v>7</v>
      </c>
      <c r="B220" s="13">
        <v>34.755805324575469</v>
      </c>
    </row>
    <row r="221" spans="1:2" x14ac:dyDescent="0.35">
      <c r="A221" s="8" t="s">
        <v>8</v>
      </c>
      <c r="B221" s="13">
        <v>0.47702442961228808</v>
      </c>
    </row>
    <row r="222" spans="1:2" x14ac:dyDescent="0.35">
      <c r="A222" s="8" t="s">
        <v>9</v>
      </c>
      <c r="B222" s="13">
        <v>12.655516222025726</v>
      </c>
    </row>
    <row r="223" spans="1:2" x14ac:dyDescent="0.35">
      <c r="A223" s="8" t="s">
        <v>10</v>
      </c>
      <c r="B223" s="13">
        <v>12.323684368747994</v>
      </c>
    </row>
    <row r="224" spans="1:2" x14ac:dyDescent="0.35">
      <c r="A224" s="8" t="s">
        <v>11</v>
      </c>
      <c r="B224" s="13">
        <v>18.617797944732001</v>
      </c>
    </row>
    <row r="225" spans="1:2" x14ac:dyDescent="0.35">
      <c r="A225" s="8" t="s">
        <v>12</v>
      </c>
      <c r="B225" s="13">
        <v>7.0442589913835914</v>
      </c>
    </row>
    <row r="226" spans="1:2" x14ac:dyDescent="0.35">
      <c r="A226" s="8" t="s">
        <v>13</v>
      </c>
      <c r="B226" s="13">
        <v>4.0282099785923293</v>
      </c>
    </row>
    <row r="227" spans="1:2" x14ac:dyDescent="0.35">
      <c r="A227" s="8" t="s">
        <v>14</v>
      </c>
      <c r="B227" s="13">
        <v>8.5874840761315028</v>
      </c>
    </row>
    <row r="228" spans="1:2" x14ac:dyDescent="0.35">
      <c r="A228" s="8" t="s">
        <v>15</v>
      </c>
      <c r="B228" s="13">
        <v>4.9970751725156139</v>
      </c>
    </row>
    <row r="229" spans="1:2" x14ac:dyDescent="0.35">
      <c r="A229" s="8" t="s">
        <v>16</v>
      </c>
      <c r="B229" s="13">
        <v>5.2623709275214763</v>
      </c>
    </row>
    <row r="230" spans="1:2" x14ac:dyDescent="0.35">
      <c r="A230" s="8" t="s">
        <v>17</v>
      </c>
      <c r="B230" s="13">
        <v>11.271025245084061</v>
      </c>
    </row>
    <row r="231" spans="1:2" x14ac:dyDescent="0.35">
      <c r="A231" s="8" t="s">
        <v>18</v>
      </c>
      <c r="B231" s="13">
        <v>21.18638330415266</v>
      </c>
    </row>
    <row r="232" spans="1:2" x14ac:dyDescent="0.35">
      <c r="A232" s="8" t="s">
        <v>19</v>
      </c>
      <c r="B232" s="13">
        <v>8.056203006049687</v>
      </c>
    </row>
    <row r="233" spans="1:2" x14ac:dyDescent="0.35">
      <c r="A233" s="8" t="s">
        <v>20</v>
      </c>
      <c r="B233" s="13">
        <v>220.92936302996168</v>
      </c>
    </row>
    <row r="235" spans="1:2" x14ac:dyDescent="0.35">
      <c r="A235" s="5" t="s">
        <v>72</v>
      </c>
    </row>
    <row r="236" spans="1:2" x14ac:dyDescent="0.35">
      <c r="A236" s="4" t="s">
        <v>23</v>
      </c>
    </row>
    <row r="238" spans="1:2" x14ac:dyDescent="0.35">
      <c r="A238" s="8" t="s">
        <v>1</v>
      </c>
      <c r="B238" s="16">
        <v>6.3194881153995812E-3</v>
      </c>
    </row>
    <row r="239" spans="1:2" x14ac:dyDescent="0.35">
      <c r="A239" s="8" t="s">
        <v>20</v>
      </c>
      <c r="B239" s="16">
        <v>5.0928707696970554E-3</v>
      </c>
    </row>
    <row r="241" spans="1:2" x14ac:dyDescent="0.35">
      <c r="A241" s="5" t="s">
        <v>203</v>
      </c>
    </row>
    <row r="242" spans="1:2" x14ac:dyDescent="0.35">
      <c r="A242" s="21" t="s">
        <v>158</v>
      </c>
    </row>
    <row r="243" spans="1:2" x14ac:dyDescent="0.35">
      <c r="A243" s="1"/>
    </row>
    <row r="244" spans="1:2" x14ac:dyDescent="0.35">
      <c r="A244" s="8" t="s">
        <v>1</v>
      </c>
      <c r="B244" s="13">
        <v>360</v>
      </c>
    </row>
    <row r="245" spans="1:2" x14ac:dyDescent="0.35">
      <c r="A245" s="8" t="s">
        <v>2</v>
      </c>
      <c r="B245" s="13">
        <v>280</v>
      </c>
    </row>
    <row r="246" spans="1:2" x14ac:dyDescent="0.35">
      <c r="A246" s="8" t="s">
        <v>3</v>
      </c>
      <c r="B246" s="13">
        <v>130</v>
      </c>
    </row>
    <row r="247" spans="1:2" x14ac:dyDescent="0.35">
      <c r="A247" s="8" t="s">
        <v>4</v>
      </c>
      <c r="B247" s="13">
        <v>70</v>
      </c>
    </row>
    <row r="248" spans="1:2" x14ac:dyDescent="0.35">
      <c r="A248" s="8" t="s">
        <v>5</v>
      </c>
      <c r="B248" s="13">
        <v>80</v>
      </c>
    </row>
    <row r="249" spans="1:2" x14ac:dyDescent="0.35">
      <c r="A249" s="8" t="s">
        <v>6</v>
      </c>
      <c r="B249" s="13">
        <v>50</v>
      </c>
    </row>
    <row r="250" spans="1:2" x14ac:dyDescent="0.35">
      <c r="A250" s="8" t="s">
        <v>7</v>
      </c>
      <c r="B250" s="13">
        <v>330</v>
      </c>
    </row>
    <row r="251" spans="1:2" x14ac:dyDescent="0.35">
      <c r="A251" s="8" t="s">
        <v>8</v>
      </c>
      <c r="B251" s="13">
        <v>0</v>
      </c>
    </row>
    <row r="252" spans="1:2" x14ac:dyDescent="0.35">
      <c r="A252" s="8" t="s">
        <v>9</v>
      </c>
      <c r="B252" s="13">
        <v>150</v>
      </c>
    </row>
    <row r="253" spans="1:2" x14ac:dyDescent="0.35">
      <c r="A253" s="8" t="s">
        <v>10</v>
      </c>
      <c r="B253" s="13">
        <v>75</v>
      </c>
    </row>
    <row r="254" spans="1:2" x14ac:dyDescent="0.35">
      <c r="A254" s="8" t="s">
        <v>11</v>
      </c>
      <c r="B254" s="13">
        <v>85</v>
      </c>
    </row>
    <row r="255" spans="1:2" x14ac:dyDescent="0.35">
      <c r="A255" s="8" t="s">
        <v>12</v>
      </c>
      <c r="B255" s="13">
        <v>0</v>
      </c>
    </row>
    <row r="256" spans="1:2" x14ac:dyDescent="0.35">
      <c r="A256" s="8" t="s">
        <v>13</v>
      </c>
      <c r="B256" s="13">
        <v>40</v>
      </c>
    </row>
    <row r="257" spans="1:3" x14ac:dyDescent="0.35">
      <c r="A257" s="8" t="s">
        <v>14</v>
      </c>
      <c r="B257" s="13">
        <v>30</v>
      </c>
    </row>
    <row r="258" spans="1:3" x14ac:dyDescent="0.35">
      <c r="A258" s="8" t="s">
        <v>15</v>
      </c>
      <c r="B258" s="13">
        <v>0</v>
      </c>
    </row>
    <row r="259" spans="1:3" x14ac:dyDescent="0.35">
      <c r="A259" s="8" t="s">
        <v>16</v>
      </c>
      <c r="B259" s="13">
        <v>30</v>
      </c>
    </row>
    <row r="260" spans="1:3" x14ac:dyDescent="0.35">
      <c r="A260" s="8" t="s">
        <v>17</v>
      </c>
      <c r="B260" s="13">
        <v>0</v>
      </c>
    </row>
    <row r="261" spans="1:3" x14ac:dyDescent="0.35">
      <c r="A261" s="8" t="s">
        <v>18</v>
      </c>
      <c r="B261" s="13">
        <v>0</v>
      </c>
    </row>
    <row r="262" spans="1:3" x14ac:dyDescent="0.35">
      <c r="A262" s="8" t="s">
        <v>19</v>
      </c>
      <c r="B262" s="13">
        <v>40</v>
      </c>
    </row>
    <row r="264" spans="1:3" x14ac:dyDescent="0.35">
      <c r="A264" s="5" t="s">
        <v>204</v>
      </c>
    </row>
    <row r="265" spans="1:3" x14ac:dyDescent="0.35">
      <c r="A265" s="4" t="s">
        <v>205</v>
      </c>
    </row>
    <row r="266" spans="1:3" x14ac:dyDescent="0.35">
      <c r="A266" s="4" t="s">
        <v>134</v>
      </c>
    </row>
    <row r="268" spans="1:3" x14ac:dyDescent="0.35">
      <c r="A268" s="8"/>
      <c r="B268" s="13" t="s">
        <v>90</v>
      </c>
      <c r="C268" s="13" t="s">
        <v>165</v>
      </c>
    </row>
    <row r="269" spans="1:3" x14ac:dyDescent="0.35">
      <c r="A269" s="8" t="s">
        <v>1</v>
      </c>
      <c r="B269" s="14">
        <v>213031.28250793455</v>
      </c>
      <c r="C269" s="14">
        <v>211908.65304021936</v>
      </c>
    </row>
    <row r="270" spans="1:3" x14ac:dyDescent="0.35">
      <c r="A270" s="8" t="s">
        <v>2</v>
      </c>
      <c r="B270" s="14">
        <v>29887.181146780498</v>
      </c>
      <c r="C270" s="14">
        <v>30080.702344002064</v>
      </c>
    </row>
    <row r="271" spans="1:3" x14ac:dyDescent="0.35">
      <c r="A271" s="8" t="s">
        <v>3</v>
      </c>
      <c r="B271" s="14">
        <v>12088.177731402955</v>
      </c>
      <c r="C271" s="14">
        <v>12325.83603372126</v>
      </c>
    </row>
    <row r="272" spans="1:3" x14ac:dyDescent="0.35">
      <c r="A272" s="8" t="s">
        <v>4</v>
      </c>
      <c r="B272" s="14">
        <v>10994.379814247171</v>
      </c>
      <c r="C272" s="14">
        <v>11036.265989590065</v>
      </c>
    </row>
    <row r="273" spans="1:3" x14ac:dyDescent="0.35">
      <c r="A273" s="8" t="s">
        <v>5</v>
      </c>
      <c r="B273" s="14">
        <v>9373.8595682604955</v>
      </c>
      <c r="C273" s="14">
        <v>9341.0469178443782</v>
      </c>
    </row>
    <row r="274" spans="1:3" x14ac:dyDescent="0.35">
      <c r="A274" s="8" t="s">
        <v>6</v>
      </c>
      <c r="B274" s="14">
        <v>6102.4934300869236</v>
      </c>
      <c r="C274" s="14">
        <v>6071.0877087709796</v>
      </c>
    </row>
    <row r="275" spans="1:3" x14ac:dyDescent="0.35">
      <c r="A275" s="8" t="s">
        <v>7</v>
      </c>
      <c r="B275" s="14">
        <v>31054.748404432412</v>
      </c>
      <c r="C275" s="14">
        <v>31284.848730021487</v>
      </c>
    </row>
    <row r="276" spans="1:3" x14ac:dyDescent="0.35">
      <c r="A276" s="8" t="s">
        <v>8</v>
      </c>
      <c r="B276" s="14">
        <v>325.10745525200548</v>
      </c>
      <c r="C276" s="14">
        <v>329.38642340576092</v>
      </c>
    </row>
    <row r="277" spans="1:3" x14ac:dyDescent="0.35">
      <c r="A277" s="8" t="s">
        <v>9</v>
      </c>
      <c r="B277" s="14">
        <v>13796.951670773729</v>
      </c>
      <c r="C277" s="14">
        <v>13801.914227117062</v>
      </c>
    </row>
    <row r="278" spans="1:3" x14ac:dyDescent="0.35">
      <c r="A278" s="8" t="s">
        <v>10</v>
      </c>
      <c r="B278" s="14">
        <v>11526.120917038092</v>
      </c>
      <c r="C278" s="14">
        <v>11550.935724021612</v>
      </c>
    </row>
    <row r="279" spans="1:3" x14ac:dyDescent="0.35">
      <c r="A279" s="8" t="s">
        <v>11</v>
      </c>
      <c r="B279" s="14">
        <v>12654.000290311731</v>
      </c>
      <c r="C279" s="14">
        <v>12715.075966551811</v>
      </c>
    </row>
    <row r="280" spans="1:3" x14ac:dyDescent="0.35">
      <c r="A280" s="8" t="s">
        <v>12</v>
      </c>
      <c r="B280" s="14">
        <v>7808.8775367359849</v>
      </c>
      <c r="C280" s="14">
        <v>7914.0473508026525</v>
      </c>
    </row>
    <row r="281" spans="1:3" x14ac:dyDescent="0.35">
      <c r="A281" s="8" t="s">
        <v>13</v>
      </c>
      <c r="B281" s="14">
        <v>5322.4646511688297</v>
      </c>
      <c r="C281" s="14">
        <v>5213.9370177569972</v>
      </c>
    </row>
    <row r="282" spans="1:3" x14ac:dyDescent="0.35">
      <c r="A282" s="8" t="s">
        <v>14</v>
      </c>
      <c r="B282" s="14">
        <v>10630.991158514109</v>
      </c>
      <c r="C282" s="14">
        <v>10590.821415471706</v>
      </c>
    </row>
    <row r="283" spans="1:3" x14ac:dyDescent="0.35">
      <c r="A283" s="8" t="s">
        <v>15</v>
      </c>
      <c r="B283" s="14">
        <v>4745.1266706823217</v>
      </c>
      <c r="C283" s="14">
        <v>4674.6944175386461</v>
      </c>
    </row>
    <row r="284" spans="1:3" x14ac:dyDescent="0.35">
      <c r="A284" s="8" t="s">
        <v>16</v>
      </c>
      <c r="B284" s="14">
        <v>4787.9874325460305</v>
      </c>
      <c r="C284" s="14">
        <v>4780.9957490915713</v>
      </c>
    </row>
    <row r="285" spans="1:3" x14ac:dyDescent="0.35">
      <c r="A285" s="8" t="s">
        <v>17</v>
      </c>
      <c r="B285" s="14">
        <v>12132.027848256259</v>
      </c>
      <c r="C285" s="14">
        <v>11751.811951534211</v>
      </c>
    </row>
    <row r="286" spans="1:3" x14ac:dyDescent="0.35">
      <c r="A286" s="8" t="s">
        <v>18</v>
      </c>
      <c r="B286" s="14">
        <v>18410.546297773279</v>
      </c>
      <c r="C286" s="14">
        <v>18769.27999256727</v>
      </c>
    </row>
    <row r="287" spans="1:3" x14ac:dyDescent="0.35">
      <c r="A287" s="8" t="s">
        <v>19</v>
      </c>
      <c r="B287" s="14">
        <v>7529.9613803390357</v>
      </c>
      <c r="C287" s="14">
        <v>7530.2773502121063</v>
      </c>
    </row>
    <row r="289" spans="1:17" x14ac:dyDescent="0.35">
      <c r="A289" s="5" t="s">
        <v>73</v>
      </c>
    </row>
    <row r="290" spans="1:17" x14ac:dyDescent="0.35">
      <c r="A290" s="4" t="s">
        <v>147</v>
      </c>
    </row>
    <row r="292" spans="1:17" x14ac:dyDescent="0.35">
      <c r="A292" s="8"/>
      <c r="B292" s="13" t="s">
        <v>77</v>
      </c>
      <c r="C292" s="13" t="s">
        <v>78</v>
      </c>
      <c r="D292" s="13" t="s">
        <v>79</v>
      </c>
      <c r="E292" s="13" t="s">
        <v>80</v>
      </c>
      <c r="F292" s="13" t="s">
        <v>81</v>
      </c>
      <c r="G292" s="13" t="s">
        <v>82</v>
      </c>
      <c r="H292" s="13" t="s">
        <v>83</v>
      </c>
      <c r="I292" s="13" t="s">
        <v>84</v>
      </c>
      <c r="J292" s="13" t="s">
        <v>85</v>
      </c>
      <c r="K292" s="13" t="s">
        <v>86</v>
      </c>
      <c r="L292" s="13" t="s">
        <v>87</v>
      </c>
      <c r="M292" s="13" t="s">
        <v>88</v>
      </c>
      <c r="N292" s="13" t="s">
        <v>89</v>
      </c>
      <c r="Q292" s="12"/>
    </row>
    <row r="293" spans="1:17" x14ac:dyDescent="0.35">
      <c r="A293" s="8" t="s">
        <v>1</v>
      </c>
      <c r="B293" s="14">
        <v>20748.191246695671</v>
      </c>
      <c r="C293" s="14">
        <v>24201.729000768282</v>
      </c>
      <c r="D293" s="14">
        <v>25450.981198484973</v>
      </c>
      <c r="E293" s="14">
        <v>27527.165177883689</v>
      </c>
      <c r="F293" s="14">
        <v>27149.822057733516</v>
      </c>
      <c r="G293" s="14">
        <v>25370.034897679216</v>
      </c>
      <c r="H293" s="14">
        <v>23529.023591468394</v>
      </c>
      <c r="I293" s="14">
        <v>22976.544150665664</v>
      </c>
      <c r="J293" s="14">
        <v>21237.299074099847</v>
      </c>
      <c r="K293" s="14">
        <v>18774.491082561923</v>
      </c>
      <c r="L293" s="14">
        <v>19811.422030664009</v>
      </c>
      <c r="M293" s="14">
        <v>22240.062614583665</v>
      </c>
      <c r="N293" s="14">
        <v>19510.336565285259</v>
      </c>
      <c r="Q293" s="12"/>
    </row>
    <row r="294" spans="1:17" x14ac:dyDescent="0.35">
      <c r="A294" s="8" t="s">
        <v>2</v>
      </c>
      <c r="B294" s="14">
        <v>2879.1448597842236</v>
      </c>
      <c r="C294" s="14">
        <v>3214.6897031668004</v>
      </c>
      <c r="D294" s="14">
        <v>3116.8139857290957</v>
      </c>
      <c r="E294" s="14">
        <v>3556.1665532359752</v>
      </c>
      <c r="F294" s="14">
        <v>3624.6194500188276</v>
      </c>
      <c r="G294" s="14">
        <v>3473.8281090448063</v>
      </c>
      <c r="H294" s="14">
        <v>3482.6737728021744</v>
      </c>
      <c r="I294" s="14">
        <v>3417.3995962192739</v>
      </c>
      <c r="J294" s="14">
        <v>3350.0807235927268</v>
      </c>
      <c r="K294" s="14">
        <v>3191.5846027048869</v>
      </c>
      <c r="L294" s="14">
        <v>3234.5199280465508</v>
      </c>
      <c r="M294" s="14">
        <v>3309.2404139354667</v>
      </c>
      <c r="N294" s="14">
        <v>3216.5172395632217</v>
      </c>
      <c r="Q294" s="12"/>
    </row>
    <row r="295" spans="1:17" x14ac:dyDescent="0.35">
      <c r="A295" s="8" t="s">
        <v>3</v>
      </c>
      <c r="B295" s="14">
        <v>1075.7911906925597</v>
      </c>
      <c r="C295" s="14">
        <v>1220.4726172275334</v>
      </c>
      <c r="D295" s="14">
        <v>1196.049324265899</v>
      </c>
      <c r="E295" s="14">
        <v>1304.6761192221945</v>
      </c>
      <c r="F295" s="14">
        <v>1193.8537985793337</v>
      </c>
      <c r="G295" s="14">
        <v>1282.7639952458064</v>
      </c>
      <c r="H295" s="14">
        <v>1323.8119086431379</v>
      </c>
      <c r="I295" s="14">
        <v>1250.3251457596193</v>
      </c>
      <c r="J295" s="14">
        <v>1447.0388014878881</v>
      </c>
      <c r="K295" s="14">
        <v>1432.7508433648795</v>
      </c>
      <c r="L295" s="14">
        <v>1351.2355712443273</v>
      </c>
      <c r="M295" s="14">
        <v>1183.7908767084491</v>
      </c>
      <c r="N295" s="14">
        <v>1106.0058077036797</v>
      </c>
      <c r="Q295" s="12"/>
    </row>
    <row r="296" spans="1:17" x14ac:dyDescent="0.35">
      <c r="A296" s="8" t="s">
        <v>4</v>
      </c>
      <c r="B296" s="14">
        <v>1065.0635654055027</v>
      </c>
      <c r="C296" s="14">
        <v>1161.8507415312072</v>
      </c>
      <c r="D296" s="14">
        <v>1081.6370222724331</v>
      </c>
      <c r="E296" s="14">
        <v>1265.1803870809822</v>
      </c>
      <c r="F296" s="14">
        <v>1163.1677029600032</v>
      </c>
      <c r="G296" s="14">
        <v>1227.4436861527163</v>
      </c>
      <c r="H296" s="14">
        <v>1306.9236409007597</v>
      </c>
      <c r="I296" s="14">
        <v>1235.4387588691393</v>
      </c>
      <c r="J296" s="14">
        <v>1151.9725369559233</v>
      </c>
      <c r="K296" s="14">
        <v>1046.286940025675</v>
      </c>
      <c r="L296" s="14">
        <v>1126.3463235655715</v>
      </c>
      <c r="M296" s="14">
        <v>1249.0604843122101</v>
      </c>
      <c r="N296" s="14">
        <v>1090.5383447283045</v>
      </c>
      <c r="Q296" s="12"/>
    </row>
    <row r="297" spans="1:17" x14ac:dyDescent="0.35">
      <c r="A297" s="8" t="s">
        <v>5</v>
      </c>
      <c r="B297" s="14">
        <v>987.02657831028284</v>
      </c>
      <c r="C297" s="14">
        <v>1198.4049916061242</v>
      </c>
      <c r="D297" s="14">
        <v>1113.361162403241</v>
      </c>
      <c r="E297" s="14">
        <v>1136.7935280903562</v>
      </c>
      <c r="F297" s="14">
        <v>1253.3150648949859</v>
      </c>
      <c r="G297" s="14">
        <v>1270.037251719637</v>
      </c>
      <c r="H297" s="14">
        <v>1233.3067748616847</v>
      </c>
      <c r="I297" s="14">
        <v>1224.657248672818</v>
      </c>
      <c r="J297" s="14">
        <v>1192.4790930875188</v>
      </c>
      <c r="K297" s="14">
        <v>1097.0329994863673</v>
      </c>
      <c r="L297" s="14">
        <v>1128.2543533429352</v>
      </c>
      <c r="M297" s="14">
        <v>1086.3404583845368</v>
      </c>
      <c r="N297" s="14">
        <v>1071.396660656786</v>
      </c>
      <c r="Q297" s="12"/>
    </row>
    <row r="298" spans="1:17" x14ac:dyDescent="0.35">
      <c r="A298" s="8" t="s">
        <v>6</v>
      </c>
      <c r="B298" s="14">
        <v>779.69225982425144</v>
      </c>
      <c r="C298" s="14">
        <v>869.02680555895904</v>
      </c>
      <c r="D298" s="14">
        <v>733.02707049258856</v>
      </c>
      <c r="E298" s="14">
        <v>811.98510921879551</v>
      </c>
      <c r="F298" s="14">
        <v>782.19884987560886</v>
      </c>
      <c r="G298" s="14">
        <v>705.4577808027409</v>
      </c>
      <c r="H298" s="14">
        <v>614.50573108093147</v>
      </c>
      <c r="I298" s="14">
        <v>620.69609554231829</v>
      </c>
      <c r="J298" s="14">
        <v>588.62219886587968</v>
      </c>
      <c r="K298" s="14">
        <v>566.58542716575334</v>
      </c>
      <c r="L298" s="14">
        <v>613.80256427756387</v>
      </c>
      <c r="M298" s="14">
        <v>691.20684508447448</v>
      </c>
      <c r="N298" s="14">
        <v>644.18529635941775</v>
      </c>
      <c r="Q298" s="12"/>
    </row>
    <row r="299" spans="1:17" x14ac:dyDescent="0.35">
      <c r="A299" s="8" t="s">
        <v>7</v>
      </c>
      <c r="B299" s="14">
        <v>2968.2273007840467</v>
      </c>
      <c r="C299" s="14">
        <v>3329.7615382523886</v>
      </c>
      <c r="D299" s="14">
        <v>3338.7744512387944</v>
      </c>
      <c r="E299" s="14">
        <v>3702.0106127435197</v>
      </c>
      <c r="F299" s="14">
        <v>3483.0673353888078</v>
      </c>
      <c r="G299" s="14">
        <v>3668.6154195959407</v>
      </c>
      <c r="H299" s="14">
        <v>3619.4243135224378</v>
      </c>
      <c r="I299" s="14">
        <v>3417.2057668102634</v>
      </c>
      <c r="J299" s="14">
        <v>3725.273586662267</v>
      </c>
      <c r="K299" s="14">
        <v>3567.2152983921842</v>
      </c>
      <c r="L299" s="14">
        <v>3417.0835783616285</v>
      </c>
      <c r="M299" s="14">
        <v>3433.714400364132</v>
      </c>
      <c r="N299" s="14">
        <v>3296.5537389711371</v>
      </c>
      <c r="Q299" s="12"/>
    </row>
    <row r="300" spans="1:17" x14ac:dyDescent="0.35">
      <c r="A300" s="8" t="s">
        <v>8</v>
      </c>
      <c r="B300" s="14">
        <v>26.097187171340181</v>
      </c>
      <c r="C300" s="14">
        <v>30.561386808337829</v>
      </c>
      <c r="D300" s="14">
        <v>36.401726136040907</v>
      </c>
      <c r="E300" s="14">
        <v>29.372493655069462</v>
      </c>
      <c r="F300" s="14">
        <v>38.391806924428465</v>
      </c>
      <c r="G300" s="14">
        <v>28.045497703859152</v>
      </c>
      <c r="H300" s="14">
        <v>28.62623687772286</v>
      </c>
      <c r="I300" s="14">
        <v>26.775147997669009</v>
      </c>
      <c r="J300" s="14">
        <v>26.292052329867246</v>
      </c>
      <c r="K300" s="14">
        <v>28.801104780249627</v>
      </c>
      <c r="L300" s="14">
        <v>30.93019114618577</v>
      </c>
      <c r="M300" s="14">
        <v>22.378832075077412</v>
      </c>
      <c r="N300" s="14">
        <v>35.766444391322281</v>
      </c>
      <c r="Q300" s="12"/>
    </row>
    <row r="301" spans="1:17" x14ac:dyDescent="0.35">
      <c r="A301" s="8" t="s">
        <v>9</v>
      </c>
      <c r="B301" s="14">
        <v>1468.1827058268238</v>
      </c>
      <c r="C301" s="14">
        <v>1674.0401281166523</v>
      </c>
      <c r="D301" s="14">
        <v>1619.8903591095846</v>
      </c>
      <c r="E301" s="14">
        <v>1633.2816206197213</v>
      </c>
      <c r="F301" s="14">
        <v>1508.7334057415087</v>
      </c>
      <c r="G301" s="14">
        <v>1619.2131565569161</v>
      </c>
      <c r="H301" s="14">
        <v>1595.1424047072956</v>
      </c>
      <c r="I301" s="14">
        <v>1609.32319498569</v>
      </c>
      <c r="J301" s="14">
        <v>1494.6517758421539</v>
      </c>
      <c r="K301" s="14">
        <v>1516.6779104446587</v>
      </c>
      <c r="L301" s="14">
        <v>1521.221613471886</v>
      </c>
      <c r="M301" s="14">
        <v>1609.3213100236785</v>
      </c>
      <c r="N301" s="14">
        <v>1393.6747221988333</v>
      </c>
      <c r="Q301" s="12"/>
    </row>
    <row r="302" spans="1:17" x14ac:dyDescent="0.35">
      <c r="A302" s="8" t="s">
        <v>10</v>
      </c>
      <c r="B302" s="14">
        <v>820.87536600306112</v>
      </c>
      <c r="C302" s="14">
        <v>966.24555076697425</v>
      </c>
      <c r="D302" s="14">
        <v>948.77175499445389</v>
      </c>
      <c r="E302" s="14">
        <v>1089.6781507967073</v>
      </c>
      <c r="F302" s="14">
        <v>1062.1371507052193</v>
      </c>
      <c r="G302" s="14">
        <v>1093.1893603357403</v>
      </c>
      <c r="H302" s="14">
        <v>1105.4296033511405</v>
      </c>
      <c r="I302" s="14">
        <v>1269.8956379525569</v>
      </c>
      <c r="J302" s="14">
        <v>1255.6602489169723</v>
      </c>
      <c r="K302" s="14">
        <v>1259.799480856168</v>
      </c>
      <c r="L302" s="14">
        <v>1236.5062744482107</v>
      </c>
      <c r="M302" s="14">
        <v>1131.696278235404</v>
      </c>
      <c r="N302" s="14">
        <v>1112.2708349148484</v>
      </c>
      <c r="Q302" s="12"/>
    </row>
    <row r="303" spans="1:17" x14ac:dyDescent="0.35">
      <c r="A303" s="8" t="s">
        <v>11</v>
      </c>
      <c r="B303" s="14">
        <v>851.96218606419689</v>
      </c>
      <c r="C303" s="14">
        <v>1020.5949619753462</v>
      </c>
      <c r="D303" s="14">
        <v>999.8362621460949</v>
      </c>
      <c r="E303" s="14">
        <v>1170.6701927370923</v>
      </c>
      <c r="F303" s="14">
        <v>1183.6223650192524</v>
      </c>
      <c r="G303" s="14">
        <v>1240.7314783002205</v>
      </c>
      <c r="H303" s="14">
        <v>1135.474085455297</v>
      </c>
      <c r="I303" s="14">
        <v>1257.5327632461524</v>
      </c>
      <c r="J303" s="14">
        <v>1191.2861855154051</v>
      </c>
      <c r="K303" s="14">
        <v>1159.3665272008097</v>
      </c>
      <c r="L303" s="14">
        <v>1287.651482917986</v>
      </c>
      <c r="M303" s="14">
        <v>1414.6753933917576</v>
      </c>
      <c r="N303" s="14">
        <v>1320.2434943153294</v>
      </c>
      <c r="Q303" s="12"/>
    </row>
    <row r="304" spans="1:17" x14ac:dyDescent="0.35">
      <c r="A304" s="8" t="s">
        <v>12</v>
      </c>
      <c r="B304" s="14">
        <v>647.32017859792052</v>
      </c>
      <c r="C304" s="14">
        <v>713.46897828720944</v>
      </c>
      <c r="D304" s="14">
        <v>678.51545869211304</v>
      </c>
      <c r="E304" s="14">
        <v>709.51478634087198</v>
      </c>
      <c r="F304" s="14">
        <v>678.96647957695598</v>
      </c>
      <c r="G304" s="14">
        <v>667.49288449782341</v>
      </c>
      <c r="H304" s="14">
        <v>593.65413969794326</v>
      </c>
      <c r="I304" s="14">
        <v>653.71197744942378</v>
      </c>
      <c r="J304" s="14">
        <v>664.64473260629075</v>
      </c>
      <c r="K304" s="14">
        <v>619.45522666383908</v>
      </c>
      <c r="L304" s="14">
        <v>730.16971922848973</v>
      </c>
      <c r="M304" s="14">
        <v>814.15295875177935</v>
      </c>
      <c r="N304" s="14">
        <v>677.95421796972346</v>
      </c>
      <c r="Q304" s="12"/>
    </row>
    <row r="305" spans="1:17" x14ac:dyDescent="0.35">
      <c r="A305" s="8" t="s">
        <v>13</v>
      </c>
      <c r="B305" s="14">
        <v>513.54119307736198</v>
      </c>
      <c r="C305" s="14">
        <v>523.44856262126655</v>
      </c>
      <c r="D305" s="14">
        <v>457.09861586211389</v>
      </c>
      <c r="E305" s="14">
        <v>561.53723598987665</v>
      </c>
      <c r="F305" s="14">
        <v>538.35694900101385</v>
      </c>
      <c r="G305" s="14">
        <v>499.16321128073849</v>
      </c>
      <c r="H305" s="14">
        <v>463.29448256019117</v>
      </c>
      <c r="I305" s="14">
        <v>456.46520347134572</v>
      </c>
      <c r="J305" s="14">
        <v>502.51826957752553</v>
      </c>
      <c r="K305" s="14">
        <v>453.20176765853444</v>
      </c>
      <c r="L305" s="14">
        <v>511.418602193727</v>
      </c>
      <c r="M305" s="14">
        <v>530.43582263604571</v>
      </c>
      <c r="N305" s="14">
        <v>495.34136081091788</v>
      </c>
      <c r="Q305" s="12"/>
    </row>
    <row r="306" spans="1:17" x14ac:dyDescent="0.35">
      <c r="A306" s="8" t="s">
        <v>14</v>
      </c>
      <c r="B306" s="14">
        <v>1075.8079518127047</v>
      </c>
      <c r="C306" s="14">
        <v>1197.0017158600126</v>
      </c>
      <c r="D306" s="14">
        <v>1083.8520913983166</v>
      </c>
      <c r="E306" s="14">
        <v>1060.7973586589778</v>
      </c>
      <c r="F306" s="14">
        <v>1093.0521312275325</v>
      </c>
      <c r="G306" s="14">
        <v>1055.9451491995801</v>
      </c>
      <c r="H306" s="14">
        <v>908.44350864784951</v>
      </c>
      <c r="I306" s="14">
        <v>976.17357478906433</v>
      </c>
      <c r="J306" s="14">
        <v>883.36027399266982</v>
      </c>
      <c r="K306" s="14">
        <v>828.00256163244603</v>
      </c>
      <c r="L306" s="14">
        <v>1002.0754445987675</v>
      </c>
      <c r="M306" s="14">
        <v>1020.1485041807639</v>
      </c>
      <c r="N306" s="14">
        <v>1000.1224324624526</v>
      </c>
      <c r="Q306" s="12"/>
    </row>
    <row r="307" spans="1:17" x14ac:dyDescent="0.35">
      <c r="A307" s="8" t="s">
        <v>15</v>
      </c>
      <c r="B307" s="14">
        <v>543.25727048295334</v>
      </c>
      <c r="C307" s="14">
        <v>536.97850684348668</v>
      </c>
      <c r="D307" s="14">
        <v>521.87754868244394</v>
      </c>
      <c r="E307" s="14">
        <v>466.1386599002301</v>
      </c>
      <c r="F307" s="14">
        <v>448.56209628499323</v>
      </c>
      <c r="G307" s="14">
        <v>496.37081572479923</v>
      </c>
      <c r="H307" s="14">
        <v>452.24510693147135</v>
      </c>
      <c r="I307" s="14">
        <v>422.16228797332809</v>
      </c>
      <c r="J307" s="14">
        <v>505.38965259656266</v>
      </c>
      <c r="K307" s="14">
        <v>401.54842640072542</v>
      </c>
      <c r="L307" s="14">
        <v>484.57493367217819</v>
      </c>
      <c r="M307" s="14">
        <v>546.4454980020729</v>
      </c>
      <c r="N307" s="14">
        <v>477.33862811179506</v>
      </c>
      <c r="Q307" s="12"/>
    </row>
    <row r="308" spans="1:17" x14ac:dyDescent="0.35">
      <c r="A308" s="8" t="s">
        <v>16</v>
      </c>
      <c r="B308" s="14">
        <v>462.8402530896567</v>
      </c>
      <c r="C308" s="14">
        <v>539.83098756908851</v>
      </c>
      <c r="D308" s="14">
        <v>451.51507884892732</v>
      </c>
      <c r="E308" s="14">
        <v>536.3394763816284</v>
      </c>
      <c r="F308" s="14">
        <v>459.50046914616723</v>
      </c>
      <c r="G308" s="14">
        <v>458.27511487754299</v>
      </c>
      <c r="H308" s="14">
        <v>438.98674669779018</v>
      </c>
      <c r="I308" s="14">
        <v>392.10279625191032</v>
      </c>
      <c r="J308" s="14">
        <v>426.73974225834684</v>
      </c>
      <c r="K308" s="14">
        <v>440.66851094390586</v>
      </c>
      <c r="L308" s="14">
        <v>494.95702729013004</v>
      </c>
      <c r="M308" s="14">
        <v>553.87548791076233</v>
      </c>
      <c r="N308" s="14">
        <v>533.76008715465696</v>
      </c>
      <c r="Q308" s="12"/>
    </row>
    <row r="309" spans="1:17" x14ac:dyDescent="0.35">
      <c r="A309" s="8" t="s">
        <v>17</v>
      </c>
      <c r="B309" s="14">
        <v>1231.5702180425778</v>
      </c>
      <c r="C309" s="14">
        <v>1349.8594893790064</v>
      </c>
      <c r="D309" s="14">
        <v>1264.2482341441037</v>
      </c>
      <c r="E309" s="14">
        <v>1223.0703670446046</v>
      </c>
      <c r="F309" s="14">
        <v>1192.5590173005928</v>
      </c>
      <c r="G309" s="14">
        <v>1100.6186111391935</v>
      </c>
      <c r="H309" s="14">
        <v>991.9844595341624</v>
      </c>
      <c r="I309" s="14">
        <v>1044.6449905197996</v>
      </c>
      <c r="J309" s="14">
        <v>1058.3416889419211</v>
      </c>
      <c r="K309" s="14">
        <v>1044.9001724151624</v>
      </c>
      <c r="L309" s="14">
        <v>1182.3606599127295</v>
      </c>
      <c r="M309" s="14">
        <v>1322.3877007976121</v>
      </c>
      <c r="N309" s="14">
        <v>1190.1347114071673</v>
      </c>
      <c r="Q309" s="12"/>
    </row>
    <row r="310" spans="1:17" x14ac:dyDescent="0.35">
      <c r="A310" s="8" t="s">
        <v>18</v>
      </c>
      <c r="B310" s="14">
        <v>1264.9250692312987</v>
      </c>
      <c r="C310" s="14">
        <v>1440.3164894946817</v>
      </c>
      <c r="D310" s="14">
        <v>1426.2383309970883</v>
      </c>
      <c r="E310" s="14">
        <v>1490.8798813869989</v>
      </c>
      <c r="F310" s="14">
        <v>1406.9351995127163</v>
      </c>
      <c r="G310" s="14">
        <v>1446.8737500881912</v>
      </c>
      <c r="H310" s="14">
        <v>1263.7048070212804</v>
      </c>
      <c r="I310" s="14">
        <v>1462.897376000768</v>
      </c>
      <c r="J310" s="14">
        <v>1460.570302622587</v>
      </c>
      <c r="K310" s="14">
        <v>1207.8085003819428</v>
      </c>
      <c r="L310" s="14">
        <v>1348.3144526129527</v>
      </c>
      <c r="M310" s="14">
        <v>1721.0433476400099</v>
      </c>
      <c r="N310" s="14">
        <v>1647.1832284308862</v>
      </c>
      <c r="Q310" s="12"/>
    </row>
    <row r="311" spans="1:17" x14ac:dyDescent="0.35">
      <c r="A311" s="8" t="s">
        <v>19</v>
      </c>
      <c r="B311" s="14">
        <v>639.64333835236482</v>
      </c>
      <c r="C311" s="14">
        <v>720.96071562066811</v>
      </c>
      <c r="D311" s="14">
        <v>723.61076099660522</v>
      </c>
      <c r="E311" s="14">
        <v>740.73073791619515</v>
      </c>
      <c r="F311" s="14">
        <v>739.3237071122154</v>
      </c>
      <c r="G311" s="14">
        <v>738.17439922128858</v>
      </c>
      <c r="H311" s="14">
        <v>671.78327615521994</v>
      </c>
      <c r="I311" s="14">
        <v>683.26616540496684</v>
      </c>
      <c r="J311" s="14">
        <v>669.83741506985132</v>
      </c>
      <c r="K311" s="14">
        <v>732.89687162324958</v>
      </c>
      <c r="L311" s="14">
        <v>810.07137389239745</v>
      </c>
      <c r="M311" s="14">
        <v>844.91821674091852</v>
      </c>
      <c r="N311" s="14">
        <v>762.16916989237643</v>
      </c>
      <c r="Q311" s="12"/>
    </row>
    <row r="313" spans="1:17" x14ac:dyDescent="0.35">
      <c r="A313" s="75" t="s">
        <v>195</v>
      </c>
    </row>
  </sheetData>
  <phoneticPr fontId="15" type="noConversion"/>
  <hyperlinks>
    <hyperlink ref="A313" location="Contents!A1" display="Link to Contents page" xr:uid="{8BEC6E03-8770-4B2B-B05C-158BFDF1901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06FA-5200-48CC-8C72-094C2B204600}">
  <dimension ref="A1:F56"/>
  <sheetViews>
    <sheetView zoomScale="80" zoomScaleNormal="80" workbookViewId="0"/>
  </sheetViews>
  <sheetFormatPr defaultColWidth="9.1796875" defaultRowHeight="14" x14ac:dyDescent="0.3"/>
  <cols>
    <col min="1" max="1" width="25.81640625" style="53" customWidth="1"/>
    <col min="2" max="5" width="41.54296875" style="53" customWidth="1"/>
    <col min="6" max="16384" width="9.1796875" style="53"/>
  </cols>
  <sheetData>
    <row r="1" spans="1:6" x14ac:dyDescent="0.3">
      <c r="A1" s="60" t="s">
        <v>162</v>
      </c>
    </row>
    <row r="2" spans="1:6" x14ac:dyDescent="0.3">
      <c r="A2" s="60" t="s">
        <v>163</v>
      </c>
    </row>
    <row r="4" spans="1:6" x14ac:dyDescent="0.3">
      <c r="A4" s="53" t="s">
        <v>155</v>
      </c>
    </row>
    <row r="6" spans="1:6" x14ac:dyDescent="0.3">
      <c r="A6" s="54" t="s">
        <v>51</v>
      </c>
      <c r="B6" s="54" t="s">
        <v>208</v>
      </c>
      <c r="C6" s="54" t="s">
        <v>52</v>
      </c>
      <c r="D6" s="54" t="s">
        <v>209</v>
      </c>
      <c r="E6" s="54" t="s">
        <v>210</v>
      </c>
    </row>
    <row r="7" spans="1:6" ht="14.5" x14ac:dyDescent="0.35">
      <c r="A7" s="54" t="str">
        <f>'Input Data'!A9</f>
        <v>Primary</v>
      </c>
      <c r="B7" s="54">
        <f>Primary!D70</f>
        <v>7289.8658499300836</v>
      </c>
      <c r="C7" s="54">
        <f>MROUND(B7,5)</f>
        <v>7290</v>
      </c>
      <c r="D7" s="54">
        <f>'Input Data'!B244</f>
        <v>360</v>
      </c>
      <c r="E7" s="55">
        <f>D7+C7</f>
        <v>7650</v>
      </c>
      <c r="F7" s="56"/>
    </row>
    <row r="8" spans="1:6" ht="14.5" x14ac:dyDescent="0.35">
      <c r="A8" s="54" t="str">
        <f>'Input Data'!A10</f>
        <v>Mathematics</v>
      </c>
      <c r="B8" s="54">
        <f>Maths!$D$70</f>
        <v>2018.7206800005172</v>
      </c>
      <c r="C8" s="54">
        <f t="shared" ref="C8:C25" si="0">MROUND(B8,5)</f>
        <v>2020</v>
      </c>
      <c r="D8" s="54">
        <f>'Input Data'!B245</f>
        <v>280</v>
      </c>
      <c r="E8" s="55">
        <f t="shared" ref="E8:E27" si="1">D8+C8</f>
        <v>2300</v>
      </c>
      <c r="F8" s="56"/>
    </row>
    <row r="9" spans="1:6" ht="14.5" x14ac:dyDescent="0.35">
      <c r="A9" s="54" t="str">
        <f>'Input Data'!A11</f>
        <v>Biology</v>
      </c>
      <c r="B9" s="54">
        <f>Biology!$D$70</f>
        <v>854.25702029984438</v>
      </c>
      <c r="C9" s="54">
        <f t="shared" si="0"/>
        <v>855</v>
      </c>
      <c r="D9" s="54">
        <f>'Input Data'!B246</f>
        <v>130</v>
      </c>
      <c r="E9" s="55">
        <f t="shared" si="1"/>
        <v>985</v>
      </c>
      <c r="F9" s="56"/>
    </row>
    <row r="10" spans="1:6" ht="14.5" x14ac:dyDescent="0.35">
      <c r="A10" s="54" t="str">
        <f>'Input Data'!A12</f>
        <v>Chemistry</v>
      </c>
      <c r="B10" s="54">
        <f>Chemistry!$D$70</f>
        <v>657.76793028765678</v>
      </c>
      <c r="C10" s="54">
        <f t="shared" si="0"/>
        <v>660</v>
      </c>
      <c r="D10" s="54">
        <f>'Input Data'!B247</f>
        <v>70</v>
      </c>
      <c r="E10" s="55">
        <f t="shared" si="1"/>
        <v>730</v>
      </c>
      <c r="F10" s="56"/>
    </row>
    <row r="11" spans="1:6" ht="14.5" x14ac:dyDescent="0.35">
      <c r="A11" s="54" t="str">
        <f>'Input Data'!A13</f>
        <v>Physics</v>
      </c>
      <c r="B11" s="54">
        <f>Physics!$D$70</f>
        <v>1332.1723753840351</v>
      </c>
      <c r="C11" s="54">
        <f t="shared" si="0"/>
        <v>1330</v>
      </c>
      <c r="D11" s="54">
        <f>'Input Data'!B248</f>
        <v>80</v>
      </c>
      <c r="E11" s="55">
        <f t="shared" si="1"/>
        <v>1410</v>
      </c>
      <c r="F11" s="56"/>
    </row>
    <row r="12" spans="1:6" ht="14.5" x14ac:dyDescent="0.35">
      <c r="A12" s="54" t="str">
        <f>'Input Data'!A14</f>
        <v>Computing</v>
      </c>
      <c r="B12" s="54">
        <f>Computing!$D$70</f>
        <v>846.85368113708876</v>
      </c>
      <c r="C12" s="54">
        <f t="shared" si="0"/>
        <v>845</v>
      </c>
      <c r="D12" s="54">
        <f>'Input Data'!B249</f>
        <v>50</v>
      </c>
      <c r="E12" s="55">
        <f t="shared" si="1"/>
        <v>895</v>
      </c>
      <c r="F12" s="56"/>
    </row>
    <row r="13" spans="1:6" ht="14.5" x14ac:dyDescent="0.35">
      <c r="A13" s="54" t="str">
        <f>'Input Data'!A15</f>
        <v>English</v>
      </c>
      <c r="B13" s="54">
        <f>English!$D$70</f>
        <v>1619.9182602386911</v>
      </c>
      <c r="C13" s="54">
        <f t="shared" si="0"/>
        <v>1620</v>
      </c>
      <c r="D13" s="54">
        <f>'Input Data'!B250</f>
        <v>330</v>
      </c>
      <c r="E13" s="55">
        <f t="shared" si="1"/>
        <v>1950</v>
      </c>
      <c r="F13" s="56"/>
    </row>
    <row r="14" spans="1:6" ht="14.5" x14ac:dyDescent="0.35">
      <c r="A14" s="54" t="str">
        <f>'Input Data'!A16</f>
        <v>Classics</v>
      </c>
      <c r="B14" s="54">
        <f>Classics!$D$70</f>
        <v>61.973334583049152</v>
      </c>
      <c r="C14" s="54">
        <f t="shared" si="0"/>
        <v>60</v>
      </c>
      <c r="D14" s="54">
        <f>'Input Data'!B251</f>
        <v>0</v>
      </c>
      <c r="E14" s="55">
        <f t="shared" si="1"/>
        <v>60</v>
      </c>
      <c r="F14" s="56"/>
    </row>
    <row r="15" spans="1:6" ht="14.5" x14ac:dyDescent="0.35">
      <c r="A15" s="54" t="str">
        <f>'Input Data'!A17</f>
        <v>Modern Languages</v>
      </c>
      <c r="B15" s="54">
        <f>'Modern Languages'!$D$70</f>
        <v>1309.3221968991249</v>
      </c>
      <c r="C15" s="54">
        <f t="shared" si="0"/>
        <v>1310</v>
      </c>
      <c r="D15" s="54">
        <f>'Input Data'!B252</f>
        <v>150</v>
      </c>
      <c r="E15" s="55">
        <f t="shared" si="1"/>
        <v>1460</v>
      </c>
      <c r="F15" s="56"/>
    </row>
    <row r="16" spans="1:6" ht="14.5" x14ac:dyDescent="0.35">
      <c r="A16" s="54" t="str">
        <f>'Input Data'!A18</f>
        <v>Geography</v>
      </c>
      <c r="B16" s="54">
        <f>Geography!$D$70</f>
        <v>861.0967172015603</v>
      </c>
      <c r="C16" s="54">
        <f t="shared" si="0"/>
        <v>860</v>
      </c>
      <c r="D16" s="54">
        <f>'Input Data'!B253</f>
        <v>75</v>
      </c>
      <c r="E16" s="55">
        <f t="shared" si="1"/>
        <v>935</v>
      </c>
      <c r="F16" s="56"/>
    </row>
    <row r="17" spans="1:6" ht="14.5" x14ac:dyDescent="0.35">
      <c r="A17" s="54" t="str">
        <f>'Input Data'!A19</f>
        <v>History</v>
      </c>
      <c r="B17" s="54">
        <f>'History '!$D$70</f>
        <v>702.6132930623919</v>
      </c>
      <c r="C17" s="54">
        <f t="shared" si="0"/>
        <v>705</v>
      </c>
      <c r="D17" s="54">
        <f>'Input Data'!B254</f>
        <v>85</v>
      </c>
      <c r="E17" s="55">
        <f t="shared" si="1"/>
        <v>790</v>
      </c>
      <c r="F17" s="56"/>
    </row>
    <row r="18" spans="1:6" ht="14.5" x14ac:dyDescent="0.35">
      <c r="A18" s="54" t="str">
        <f>'Input Data'!A20</f>
        <v>Art &amp; Design</v>
      </c>
      <c r="B18" s="54">
        <f>'Art &amp; Design'!$D$70</f>
        <v>677.94959067048342</v>
      </c>
      <c r="C18" s="54">
        <f t="shared" si="0"/>
        <v>680</v>
      </c>
      <c r="D18" s="54">
        <f>'Input Data'!B255</f>
        <v>0</v>
      </c>
      <c r="E18" s="55">
        <f t="shared" si="1"/>
        <v>680</v>
      </c>
      <c r="F18" s="56"/>
    </row>
    <row r="19" spans="1:6" ht="14.5" x14ac:dyDescent="0.35">
      <c r="A19" s="54" t="str">
        <f>'Input Data'!A21</f>
        <v>Business Studies</v>
      </c>
      <c r="B19" s="54">
        <f>'Business Studies'!$D$70</f>
        <v>857.83629880012029</v>
      </c>
      <c r="C19" s="54">
        <f t="shared" si="0"/>
        <v>860</v>
      </c>
      <c r="D19" s="54">
        <f>'Input Data'!B256</f>
        <v>40</v>
      </c>
      <c r="E19" s="55">
        <f t="shared" si="1"/>
        <v>900</v>
      </c>
      <c r="F19" s="56"/>
    </row>
    <row r="20" spans="1:6" ht="14.5" x14ac:dyDescent="0.35">
      <c r="A20" s="54" t="str">
        <f>'Input Data'!A22</f>
        <v>Design &amp; Technology</v>
      </c>
      <c r="B20" s="54">
        <f>'Design &amp; Technology'!$D$70</f>
        <v>937.29752236390163</v>
      </c>
      <c r="C20" s="54">
        <f t="shared" si="0"/>
        <v>935</v>
      </c>
      <c r="D20" s="54">
        <f>'Input Data'!B257</f>
        <v>30</v>
      </c>
      <c r="E20" s="55">
        <f t="shared" si="1"/>
        <v>965</v>
      </c>
      <c r="F20" s="56"/>
    </row>
    <row r="21" spans="1:6" ht="14.5" x14ac:dyDescent="0.35">
      <c r="A21" s="54" t="str">
        <f>'Input Data'!A23</f>
        <v>Drama</v>
      </c>
      <c r="B21" s="54">
        <f>Drama!$D$70</f>
        <v>621.43781500296541</v>
      </c>
      <c r="C21" s="54">
        <f t="shared" si="0"/>
        <v>620</v>
      </c>
      <c r="D21" s="54">
        <f>'Input Data'!B258</f>
        <v>0</v>
      </c>
      <c r="E21" s="55">
        <f t="shared" si="1"/>
        <v>620</v>
      </c>
      <c r="F21" s="56"/>
    </row>
    <row r="22" spans="1:6" ht="14.5" x14ac:dyDescent="0.35">
      <c r="A22" s="54" t="str">
        <f>'Input Data'!A24</f>
        <v>Music</v>
      </c>
      <c r="B22" s="54">
        <f>Music!$D$70</f>
        <v>534.85849575342593</v>
      </c>
      <c r="C22" s="54">
        <f t="shared" si="0"/>
        <v>535</v>
      </c>
      <c r="D22" s="54">
        <f>'Input Data'!B259</f>
        <v>30</v>
      </c>
      <c r="E22" s="55">
        <f t="shared" si="1"/>
        <v>565</v>
      </c>
      <c r="F22" s="56"/>
    </row>
    <row r="23" spans="1:6" ht="14.5" x14ac:dyDescent="0.35">
      <c r="A23" s="54" t="str">
        <f>'Input Data'!A25</f>
        <v>Others</v>
      </c>
      <c r="B23" s="54">
        <f>Others!$D$70</f>
        <v>2517.7165473887376</v>
      </c>
      <c r="C23" s="54">
        <f t="shared" si="0"/>
        <v>2520</v>
      </c>
      <c r="D23" s="54">
        <f>'Input Data'!B260</f>
        <v>0</v>
      </c>
      <c r="E23" s="55">
        <f t="shared" si="1"/>
        <v>2520</v>
      </c>
      <c r="F23" s="56"/>
    </row>
    <row r="24" spans="1:6" ht="14.5" x14ac:dyDescent="0.35">
      <c r="A24" s="54" t="str">
        <f>'Input Data'!A26</f>
        <v>Physical Education</v>
      </c>
      <c r="B24" s="54">
        <f>'Physical Education'!$D$70</f>
        <v>723.99497200507687</v>
      </c>
      <c r="C24" s="54">
        <f t="shared" si="0"/>
        <v>725</v>
      </c>
      <c r="D24" s="54">
        <f>'Input Data'!B261</f>
        <v>0</v>
      </c>
      <c r="E24" s="55">
        <f t="shared" si="1"/>
        <v>725</v>
      </c>
      <c r="F24" s="56"/>
    </row>
    <row r="25" spans="1:6" ht="14.5" x14ac:dyDescent="0.35">
      <c r="A25" s="54" t="str">
        <f>'Input Data'!A27</f>
        <v>Religious Education</v>
      </c>
      <c r="B25" s="54">
        <f>'Religious Education'!$D$70</f>
        <v>737.63003920519509</v>
      </c>
      <c r="C25" s="54">
        <f t="shared" si="0"/>
        <v>740</v>
      </c>
      <c r="D25" s="54">
        <f>'Input Data'!B262</f>
        <v>40</v>
      </c>
      <c r="E25" s="55">
        <f t="shared" si="1"/>
        <v>780</v>
      </c>
      <c r="F25" s="56"/>
    </row>
    <row r="26" spans="1:6" ht="14.5" x14ac:dyDescent="0.35">
      <c r="A26" s="54" t="str">
        <f>'Input Data'!A28</f>
        <v>Secondary total</v>
      </c>
      <c r="B26" s="54">
        <f>SUM(B8:B25)</f>
        <v>17873.416770283868</v>
      </c>
      <c r="C26" s="54">
        <f>SUM(C8:C25)</f>
        <v>17880</v>
      </c>
      <c r="D26" s="54">
        <f>SUM(D8:D25)</f>
        <v>1390</v>
      </c>
      <c r="E26" s="55">
        <f t="shared" si="1"/>
        <v>19270</v>
      </c>
      <c r="F26" s="57"/>
    </row>
    <row r="27" spans="1:6" ht="14.5" x14ac:dyDescent="0.35">
      <c r="A27" s="54" t="s">
        <v>75</v>
      </c>
      <c r="B27" s="54">
        <f>B26+B7</f>
        <v>25163.282620213951</v>
      </c>
      <c r="C27" s="54">
        <f>C26+C7</f>
        <v>25170</v>
      </c>
      <c r="D27" s="54">
        <f>D26+D7</f>
        <v>1750</v>
      </c>
      <c r="E27" s="55">
        <f t="shared" si="1"/>
        <v>26920</v>
      </c>
      <c r="F27" s="57"/>
    </row>
    <row r="29" spans="1:6" x14ac:dyDescent="0.3">
      <c r="A29" s="53" t="s">
        <v>120</v>
      </c>
    </row>
    <row r="31" spans="1:6" ht="27" customHeight="1" x14ac:dyDescent="0.3">
      <c r="A31" s="54"/>
      <c r="B31" s="54" t="s">
        <v>53</v>
      </c>
      <c r="C31" s="54" t="s">
        <v>54</v>
      </c>
      <c r="D31" s="54"/>
    </row>
    <row r="32" spans="1:6" x14ac:dyDescent="0.3">
      <c r="A32" s="54" t="s">
        <v>51</v>
      </c>
      <c r="B32" s="54" t="s">
        <v>90</v>
      </c>
      <c r="C32" s="54" t="s">
        <v>165</v>
      </c>
      <c r="D32" s="58" t="s">
        <v>213</v>
      </c>
    </row>
    <row r="33" spans="1:6" x14ac:dyDescent="0.3">
      <c r="A33" s="54" t="s">
        <v>1</v>
      </c>
      <c r="B33" s="54">
        <v>9400</v>
      </c>
      <c r="C33" s="54">
        <f>E7</f>
        <v>7650</v>
      </c>
      <c r="D33" s="54">
        <f>C33-B33</f>
        <v>-1750</v>
      </c>
      <c r="F33" s="62"/>
    </row>
    <row r="34" spans="1:6" x14ac:dyDescent="0.3">
      <c r="A34" s="54" t="s">
        <v>2</v>
      </c>
      <c r="B34" s="54">
        <v>3065</v>
      </c>
      <c r="C34" s="54">
        <f t="shared" ref="C34:C51" si="2">E8</f>
        <v>2300</v>
      </c>
      <c r="D34" s="54">
        <f t="shared" ref="D34:D51" si="3">C34-B34</f>
        <v>-765</v>
      </c>
      <c r="F34" s="62"/>
    </row>
    <row r="35" spans="1:6" x14ac:dyDescent="0.3">
      <c r="A35" s="54" t="s">
        <v>3</v>
      </c>
      <c r="B35" s="54">
        <v>1120</v>
      </c>
      <c r="C35" s="54">
        <f>E9</f>
        <v>985</v>
      </c>
      <c r="D35" s="54">
        <f t="shared" si="3"/>
        <v>-135</v>
      </c>
      <c r="F35" s="62"/>
    </row>
    <row r="36" spans="1:6" x14ac:dyDescent="0.3">
      <c r="A36" s="54" t="s">
        <v>4</v>
      </c>
      <c r="B36" s="54">
        <v>1220</v>
      </c>
      <c r="C36" s="54">
        <f t="shared" si="2"/>
        <v>730</v>
      </c>
      <c r="D36" s="54">
        <f t="shared" si="3"/>
        <v>-490</v>
      </c>
      <c r="F36" s="62"/>
    </row>
    <row r="37" spans="1:6" x14ac:dyDescent="0.3">
      <c r="A37" s="54" t="s">
        <v>5</v>
      </c>
      <c r="B37" s="54">
        <v>2250</v>
      </c>
      <c r="C37" s="54">
        <f t="shared" si="2"/>
        <v>1410</v>
      </c>
      <c r="D37" s="54">
        <f t="shared" si="3"/>
        <v>-840</v>
      </c>
      <c r="F37" s="62"/>
    </row>
    <row r="38" spans="1:6" x14ac:dyDescent="0.3">
      <c r="A38" s="54" t="s">
        <v>6</v>
      </c>
      <c r="B38" s="54">
        <v>1330</v>
      </c>
      <c r="C38" s="54">
        <f t="shared" si="2"/>
        <v>895</v>
      </c>
      <c r="D38" s="54">
        <f t="shared" si="3"/>
        <v>-435</v>
      </c>
      <c r="F38" s="62"/>
    </row>
    <row r="39" spans="1:6" x14ac:dyDescent="0.3">
      <c r="A39" s="54" t="s">
        <v>7</v>
      </c>
      <c r="B39" s="54">
        <v>2290</v>
      </c>
      <c r="C39" s="54">
        <f t="shared" si="2"/>
        <v>1950</v>
      </c>
      <c r="D39" s="54">
        <f t="shared" si="3"/>
        <v>-340</v>
      </c>
      <c r="F39" s="62"/>
    </row>
    <row r="40" spans="1:6" x14ac:dyDescent="0.3">
      <c r="A40" s="54" t="s">
        <v>8</v>
      </c>
      <c r="B40" s="54">
        <v>20</v>
      </c>
      <c r="C40" s="54">
        <f t="shared" si="2"/>
        <v>60</v>
      </c>
      <c r="D40" s="54">
        <f t="shared" si="3"/>
        <v>40</v>
      </c>
      <c r="F40" s="62"/>
    </row>
    <row r="41" spans="1:6" x14ac:dyDescent="0.3">
      <c r="A41" s="54" t="s">
        <v>9</v>
      </c>
      <c r="B41" s="54">
        <v>2540</v>
      </c>
      <c r="C41" s="54">
        <f t="shared" si="2"/>
        <v>1460</v>
      </c>
      <c r="D41" s="54">
        <f t="shared" si="3"/>
        <v>-1080</v>
      </c>
      <c r="F41" s="62"/>
    </row>
    <row r="42" spans="1:6" x14ac:dyDescent="0.3">
      <c r="A42" s="54" t="s">
        <v>10</v>
      </c>
      <c r="B42" s="54">
        <v>945</v>
      </c>
      <c r="C42" s="54">
        <f t="shared" si="2"/>
        <v>935</v>
      </c>
      <c r="D42" s="54">
        <f t="shared" si="3"/>
        <v>-10</v>
      </c>
      <c r="F42" s="62"/>
    </row>
    <row r="43" spans="1:6" x14ac:dyDescent="0.3">
      <c r="A43" s="54" t="s">
        <v>11</v>
      </c>
      <c r="B43" s="54">
        <v>725</v>
      </c>
      <c r="C43" s="54">
        <f t="shared" si="2"/>
        <v>790</v>
      </c>
      <c r="D43" s="54">
        <f t="shared" si="3"/>
        <v>65</v>
      </c>
      <c r="F43" s="62"/>
    </row>
    <row r="44" spans="1:6" x14ac:dyDescent="0.3">
      <c r="A44" s="54" t="s">
        <v>12</v>
      </c>
      <c r="B44" s="54">
        <v>1095</v>
      </c>
      <c r="C44" s="54">
        <f t="shared" si="2"/>
        <v>680</v>
      </c>
      <c r="D44" s="54">
        <f t="shared" si="3"/>
        <v>-415</v>
      </c>
      <c r="F44" s="62"/>
    </row>
    <row r="45" spans="1:6" x14ac:dyDescent="0.3">
      <c r="A45" s="54" t="s">
        <v>13</v>
      </c>
      <c r="B45" s="54">
        <v>1200</v>
      </c>
      <c r="C45" s="54">
        <f t="shared" si="2"/>
        <v>900</v>
      </c>
      <c r="D45" s="54">
        <f t="shared" si="3"/>
        <v>-300</v>
      </c>
      <c r="F45" s="62"/>
    </row>
    <row r="46" spans="1:6" x14ac:dyDescent="0.3">
      <c r="A46" s="54" t="s">
        <v>14</v>
      </c>
      <c r="B46" s="54">
        <v>1565</v>
      </c>
      <c r="C46" s="54">
        <f t="shared" si="2"/>
        <v>965</v>
      </c>
      <c r="D46" s="54">
        <f t="shared" si="3"/>
        <v>-600</v>
      </c>
      <c r="F46" s="62"/>
    </row>
    <row r="47" spans="1:6" x14ac:dyDescent="0.3">
      <c r="A47" s="54" t="s">
        <v>15</v>
      </c>
      <c r="B47" s="54">
        <v>450</v>
      </c>
      <c r="C47" s="54">
        <f t="shared" si="2"/>
        <v>620</v>
      </c>
      <c r="D47" s="54">
        <f t="shared" si="3"/>
        <v>170</v>
      </c>
      <c r="F47" s="62"/>
    </row>
    <row r="48" spans="1:6" x14ac:dyDescent="0.3">
      <c r="A48" s="54" t="s">
        <v>16</v>
      </c>
      <c r="B48" s="54">
        <v>820</v>
      </c>
      <c r="C48" s="54">
        <f t="shared" si="2"/>
        <v>565</v>
      </c>
      <c r="D48" s="54">
        <f t="shared" si="3"/>
        <v>-255</v>
      </c>
      <c r="F48" s="62"/>
    </row>
    <row r="49" spans="1:6" x14ac:dyDescent="0.3">
      <c r="A49" s="54" t="s">
        <v>17</v>
      </c>
      <c r="B49" s="54">
        <v>2115</v>
      </c>
      <c r="C49" s="54">
        <f t="shared" si="2"/>
        <v>2520</v>
      </c>
      <c r="D49" s="54">
        <f t="shared" si="3"/>
        <v>405</v>
      </c>
      <c r="F49" s="62"/>
    </row>
    <row r="50" spans="1:6" x14ac:dyDescent="0.3">
      <c r="A50" s="54" t="s">
        <v>18</v>
      </c>
      <c r="B50" s="54">
        <v>625</v>
      </c>
      <c r="C50" s="54">
        <f t="shared" si="2"/>
        <v>725</v>
      </c>
      <c r="D50" s="54">
        <f t="shared" si="3"/>
        <v>100</v>
      </c>
      <c r="F50" s="62"/>
    </row>
    <row r="51" spans="1:6" x14ac:dyDescent="0.3">
      <c r="A51" s="54" t="s">
        <v>19</v>
      </c>
      <c r="B51" s="54">
        <v>580</v>
      </c>
      <c r="C51" s="54">
        <f t="shared" si="2"/>
        <v>780</v>
      </c>
      <c r="D51" s="54">
        <f t="shared" si="3"/>
        <v>200</v>
      </c>
      <c r="F51" s="62"/>
    </row>
    <row r="52" spans="1:6" x14ac:dyDescent="0.3">
      <c r="A52" s="54" t="s">
        <v>55</v>
      </c>
      <c r="B52" s="54">
        <f>SUM(B35:B37)</f>
        <v>4590</v>
      </c>
      <c r="C52" s="54">
        <f>SUM(C35:C37)</f>
        <v>3125</v>
      </c>
      <c r="D52" s="54">
        <f>C52-B52</f>
        <v>-1465</v>
      </c>
      <c r="F52" s="62"/>
    </row>
    <row r="53" spans="1:6" x14ac:dyDescent="0.3">
      <c r="A53" s="54" t="s">
        <v>20</v>
      </c>
      <c r="B53" s="54">
        <v>23955</v>
      </c>
      <c r="C53" s="54">
        <f>E26</f>
        <v>19270</v>
      </c>
      <c r="D53" s="54">
        <f>C53-B53</f>
        <v>-4685</v>
      </c>
      <c r="F53" s="62"/>
    </row>
    <row r="54" spans="1:6" x14ac:dyDescent="0.3">
      <c r="A54" s="54" t="s">
        <v>56</v>
      </c>
      <c r="B54" s="54">
        <v>33355</v>
      </c>
      <c r="C54" s="54">
        <f>E27</f>
        <v>26920</v>
      </c>
      <c r="D54" s="54">
        <f>C54-B54</f>
        <v>-6435</v>
      </c>
      <c r="F54" s="62"/>
    </row>
    <row r="56" spans="1:6" ht="14.5" x14ac:dyDescent="0.35">
      <c r="A56" s="75" t="s">
        <v>195</v>
      </c>
    </row>
  </sheetData>
  <conditionalFormatting sqref="F7:F27">
    <cfRule type="cellIs" dxfId="0" priority="2" operator="notEqual">
      <formula>0</formula>
    </cfRule>
  </conditionalFormatting>
  <hyperlinks>
    <hyperlink ref="A56" location="Contents!A1" display="Link to Contents page" xr:uid="{ECE0FC56-4AA6-4CFE-ABB1-3EB5CD128B3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1789-0518-4EC4-9DB7-90FD9BA34153}">
  <dimension ref="A1:U72"/>
  <sheetViews>
    <sheetView zoomScale="80" zoomScaleNormal="80" workbookViewId="0"/>
  </sheetViews>
  <sheetFormatPr defaultColWidth="9.1796875" defaultRowHeight="14" x14ac:dyDescent="0.3"/>
  <cols>
    <col min="1" max="1" width="6.26953125" style="22" customWidth="1"/>
    <col min="2" max="2" width="5.1796875" style="22" customWidth="1"/>
    <col min="3" max="3" width="83.81640625" style="22" customWidth="1"/>
    <col min="4" max="5" width="10.81640625" style="22" customWidth="1"/>
    <col min="6" max="14" width="10.81640625" style="22" bestFit="1" customWidth="1"/>
    <col min="15" max="16" width="11" style="22" bestFit="1" customWidth="1"/>
    <col min="17" max="17" width="10.81640625" style="22" customWidth="1"/>
    <col min="18" max="18" width="11" style="22" bestFit="1" customWidth="1"/>
    <col min="19" max="19" width="10.54296875" style="22" bestFit="1" customWidth="1"/>
    <col min="20" max="20" width="10.54296875" style="22" customWidth="1"/>
    <col min="21" max="16384" width="9.1796875" style="22"/>
  </cols>
  <sheetData>
    <row r="1" spans="1:21" x14ac:dyDescent="0.3">
      <c r="A1" s="22" t="s">
        <v>116</v>
      </c>
    </row>
    <row r="2" spans="1:21" x14ac:dyDescent="0.3">
      <c r="A2" s="22" t="s">
        <v>161</v>
      </c>
    </row>
    <row r="4" spans="1:21" x14ac:dyDescent="0.3">
      <c r="B4" s="22" t="s">
        <v>105</v>
      </c>
    </row>
    <row r="6" spans="1:21" x14ac:dyDescent="0.3">
      <c r="C6" s="24" t="s">
        <v>121</v>
      </c>
      <c r="D6" s="25">
        <f>'Input Data'!B238</f>
        <v>6.3194881153995812E-3</v>
      </c>
    </row>
    <row r="8" spans="1:21" x14ac:dyDescent="0.3">
      <c r="C8" s="3"/>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1" x14ac:dyDescent="0.3">
      <c r="C9" s="24" t="s">
        <v>27</v>
      </c>
      <c r="D9" s="28">
        <f>'Input Data'!B9</f>
        <v>192970.45204765847</v>
      </c>
      <c r="E9" s="29">
        <f>'Input Data'!C9</f>
        <v>195620.79264424532</v>
      </c>
      <c r="F9" s="29">
        <f>'Input Data'!D9</f>
        <v>201007.02873585152</v>
      </c>
      <c r="G9" s="29">
        <f>'Input Data'!E9</f>
        <v>206236.14105166899</v>
      </c>
      <c r="H9" s="29">
        <f>'Input Data'!F9</f>
        <v>211149.79063626871</v>
      </c>
      <c r="I9" s="29">
        <f>'Input Data'!G9</f>
        <v>215288.23073934406</v>
      </c>
      <c r="J9" s="29">
        <f>'Input Data'!H9</f>
        <v>217268.43949416262</v>
      </c>
      <c r="K9" s="29">
        <f>'Input Data'!I9</f>
        <v>216251.75307532883</v>
      </c>
      <c r="L9" s="29">
        <f>'Input Data'!J9</f>
        <v>216983.01589161917</v>
      </c>
      <c r="M9" s="29">
        <f>'Input Data'!K9</f>
        <v>216029.12170832447</v>
      </c>
      <c r="N9" s="29">
        <f>'Input Data'!L9</f>
        <v>217686.82059897826</v>
      </c>
      <c r="O9" s="29">
        <f>'Input Data'!M9</f>
        <v>218232.47961357361</v>
      </c>
      <c r="P9" s="29">
        <f>'Input Data'!N9</f>
        <v>217288.09525399058</v>
      </c>
      <c r="Q9" s="29">
        <f>'Input Data'!O9</f>
        <v>214194.9035837416</v>
      </c>
      <c r="R9" s="30">
        <f>'Input Data'!P9</f>
        <v>212261.37764794499</v>
      </c>
      <c r="S9" s="30">
        <f>'Input Data'!Q9</f>
        <v>210682.25726381075</v>
      </c>
      <c r="T9" s="30">
        <f>'Input Data'!R9</f>
        <v>208722.37798054787</v>
      </c>
      <c r="U9" s="47"/>
    </row>
    <row r="10" spans="1:21" x14ac:dyDescent="0.3">
      <c r="C10" s="24" t="s">
        <v>26</v>
      </c>
      <c r="D10" s="28">
        <f>D9</f>
        <v>192970.45204765847</v>
      </c>
      <c r="E10" s="29">
        <f t="shared" ref="E10:Q10" si="0">E9</f>
        <v>195620.79264424532</v>
      </c>
      <c r="F10" s="29">
        <f t="shared" si="0"/>
        <v>201007.02873585152</v>
      </c>
      <c r="G10" s="29">
        <f t="shared" si="0"/>
        <v>206236.14105166899</v>
      </c>
      <c r="H10" s="29">
        <f t="shared" si="0"/>
        <v>211149.79063626871</v>
      </c>
      <c r="I10" s="29">
        <f t="shared" si="0"/>
        <v>215288.23073934406</v>
      </c>
      <c r="J10" s="29">
        <f t="shared" si="0"/>
        <v>217268.43949416262</v>
      </c>
      <c r="K10" s="29">
        <f t="shared" si="0"/>
        <v>216251.75307532883</v>
      </c>
      <c r="L10" s="29">
        <f t="shared" si="0"/>
        <v>216983.01589161917</v>
      </c>
      <c r="M10" s="29">
        <f t="shared" si="0"/>
        <v>216029.12170832447</v>
      </c>
      <c r="N10" s="29">
        <f t="shared" si="0"/>
        <v>217686.82059897826</v>
      </c>
      <c r="O10" s="29">
        <f t="shared" si="0"/>
        <v>218232.47961357361</v>
      </c>
      <c r="P10" s="29">
        <f t="shared" si="0"/>
        <v>217288.09525399058</v>
      </c>
      <c r="Q10" s="29">
        <f t="shared" si="0"/>
        <v>214194.9035837416</v>
      </c>
      <c r="R10" s="30">
        <f>'Input Data'!B269</f>
        <v>213031.28250793455</v>
      </c>
      <c r="S10" s="30">
        <f>'Input Data'!C269</f>
        <v>211908.65304021936</v>
      </c>
      <c r="T10" s="30"/>
      <c r="U10" s="47"/>
    </row>
    <row r="11" spans="1:21" x14ac:dyDescent="0.3">
      <c r="C11" s="3" t="s">
        <v>28</v>
      </c>
      <c r="D11" s="28"/>
      <c r="E11" s="29"/>
      <c r="F11" s="29"/>
      <c r="G11" s="29"/>
      <c r="H11" s="29"/>
      <c r="I11" s="29"/>
      <c r="J11" s="29"/>
      <c r="K11" s="29"/>
      <c r="L11" s="29"/>
      <c r="M11" s="29"/>
      <c r="N11" s="29"/>
      <c r="O11" s="29"/>
      <c r="P11" s="29"/>
      <c r="Q11" s="29"/>
      <c r="R11" s="30">
        <f>R10-R9</f>
        <v>769.90485998956137</v>
      </c>
      <c r="S11" s="30">
        <f>S10-S9</f>
        <v>1226.3957764086081</v>
      </c>
      <c r="T11" s="30"/>
      <c r="U11" s="47"/>
    </row>
    <row r="12" spans="1:21" x14ac:dyDescent="0.3">
      <c r="D12" s="48"/>
      <c r="E12" s="49"/>
      <c r="F12" s="49"/>
      <c r="G12" s="49"/>
      <c r="H12" s="49"/>
      <c r="I12" s="49"/>
      <c r="J12" s="49"/>
      <c r="K12" s="49"/>
      <c r="L12" s="49"/>
      <c r="M12" s="49"/>
      <c r="N12" s="49"/>
      <c r="O12" s="49"/>
      <c r="P12" s="50"/>
      <c r="Q12" s="50"/>
      <c r="R12" s="50"/>
    </row>
    <row r="13" spans="1:21" x14ac:dyDescent="0.3">
      <c r="B13" s="22" t="s">
        <v>133</v>
      </c>
      <c r="D13" s="48"/>
      <c r="E13" s="49"/>
      <c r="F13" s="49"/>
      <c r="G13" s="49"/>
      <c r="H13" s="49"/>
      <c r="I13" s="49"/>
      <c r="J13" s="49"/>
      <c r="K13" s="49"/>
      <c r="L13" s="49"/>
      <c r="M13" s="49"/>
      <c r="N13" s="49"/>
      <c r="O13" s="49"/>
      <c r="P13" s="50"/>
      <c r="Q13" s="50"/>
      <c r="R13" s="50"/>
    </row>
    <row r="14" spans="1:21" x14ac:dyDescent="0.3">
      <c r="B14" s="22" t="s">
        <v>113</v>
      </c>
      <c r="T14" s="47"/>
      <c r="U14" s="47"/>
    </row>
    <row r="15" spans="1:21" x14ac:dyDescent="0.3">
      <c r="T15" s="47"/>
      <c r="U15" s="47"/>
    </row>
    <row r="16" spans="1:21" x14ac:dyDescent="0.3">
      <c r="C16" s="3"/>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0" x14ac:dyDescent="0.3">
      <c r="C17" s="3" t="s">
        <v>106</v>
      </c>
      <c r="D17" s="37"/>
      <c r="E17" s="29">
        <f>E21+E24</f>
        <v>17120.755670606031</v>
      </c>
      <c r="F17" s="29">
        <f t="shared" ref="F17:O18" si="2">F21+F24</f>
        <v>17488.54545354985</v>
      </c>
      <c r="G17" s="29">
        <f t="shared" si="2"/>
        <v>19029.768373989202</v>
      </c>
      <c r="H17" s="29">
        <f t="shared" si="2"/>
        <v>20927.376887238057</v>
      </c>
      <c r="I17" s="29">
        <f t="shared" si="2"/>
        <v>21620.155344892672</v>
      </c>
      <c r="J17" s="29">
        <f t="shared" si="2"/>
        <v>21485.44840929233</v>
      </c>
      <c r="K17" s="29">
        <f t="shared" si="2"/>
        <v>22120.268069580165</v>
      </c>
      <c r="L17" s="29">
        <f t="shared" si="2"/>
        <v>20859.855393356538</v>
      </c>
      <c r="M17" s="29">
        <f t="shared" si="2"/>
        <v>20269.888341723949</v>
      </c>
      <c r="N17" s="29">
        <f t="shared" si="2"/>
        <v>15822.150658772898</v>
      </c>
      <c r="O17" s="29">
        <f t="shared" si="2"/>
        <v>18052.434848120382</v>
      </c>
      <c r="P17" s="29">
        <f>P21+P24</f>
        <v>21865.572094551055</v>
      </c>
      <c r="Q17" s="29">
        <f t="shared" ref="Q17:T17" si="3">Q21+Q24</f>
        <v>21519.385557670372</v>
      </c>
      <c r="R17" s="30">
        <f>R21+R24</f>
        <v>20647.682973683826</v>
      </c>
      <c r="S17" s="30">
        <f t="shared" si="3"/>
        <v>19912.450295901672</v>
      </c>
      <c r="T17" s="30">
        <f t="shared" si="3"/>
        <v>19556.665563238679</v>
      </c>
    </row>
    <row r="18" spans="2:20" x14ac:dyDescent="0.3">
      <c r="C18" s="3" t="s">
        <v>110</v>
      </c>
      <c r="D18" s="37"/>
      <c r="E18" s="29">
        <f>E22+E25</f>
        <v>17120.755670606031</v>
      </c>
      <c r="F18" s="29">
        <f t="shared" si="2"/>
        <v>17488.54545354985</v>
      </c>
      <c r="G18" s="29">
        <f t="shared" si="2"/>
        <v>19029.768373989202</v>
      </c>
      <c r="H18" s="29">
        <f t="shared" si="2"/>
        <v>20927.376887238057</v>
      </c>
      <c r="I18" s="29">
        <f t="shared" si="2"/>
        <v>21620.155344892672</v>
      </c>
      <c r="J18" s="29">
        <f t="shared" si="2"/>
        <v>21485.44840929233</v>
      </c>
      <c r="K18" s="29">
        <f t="shared" si="2"/>
        <v>22120.268069580165</v>
      </c>
      <c r="L18" s="29">
        <f t="shared" si="2"/>
        <v>20859.855393356538</v>
      </c>
      <c r="M18" s="29">
        <f t="shared" si="2"/>
        <v>20269.888341723949</v>
      </c>
      <c r="N18" s="29">
        <f t="shared" si="2"/>
        <v>15822.150658772898</v>
      </c>
      <c r="O18" s="29">
        <f t="shared" si="2"/>
        <v>18052.434848120382</v>
      </c>
      <c r="P18" s="29">
        <f t="shared" ref="P18:T18" si="4">P22+P25</f>
        <v>21865.572094551055</v>
      </c>
      <c r="Q18" s="29">
        <f t="shared" si="4"/>
        <v>21519.385557670372</v>
      </c>
      <c r="R18" s="30">
        <f t="shared" si="4"/>
        <v>20647.682973683826</v>
      </c>
      <c r="S18" s="30">
        <f t="shared" si="4"/>
        <v>19984.675834183738</v>
      </c>
      <c r="T18" s="30">
        <f t="shared" si="4"/>
        <v>19670.5062461651</v>
      </c>
    </row>
    <row r="19" spans="2:20" x14ac:dyDescent="0.3">
      <c r="C19" s="3" t="s">
        <v>149</v>
      </c>
      <c r="D19" s="37"/>
      <c r="E19" s="38"/>
      <c r="F19" s="38"/>
      <c r="G19" s="38"/>
      <c r="H19" s="38"/>
      <c r="I19" s="38"/>
      <c r="J19" s="38"/>
      <c r="K19" s="38"/>
      <c r="L19" s="38"/>
      <c r="M19" s="38"/>
      <c r="N19" s="38"/>
      <c r="O19" s="38"/>
      <c r="P19" s="38"/>
      <c r="Q19" s="38"/>
      <c r="R19" s="30">
        <f>R18-R17</f>
        <v>0</v>
      </c>
      <c r="S19" s="30">
        <f>S18-S17</f>
        <v>72.225538282065827</v>
      </c>
      <c r="T19" s="30">
        <f>T18-T17</f>
        <v>113.84068292642041</v>
      </c>
    </row>
    <row r="20" spans="2:20" x14ac:dyDescent="0.3">
      <c r="C20" s="24" t="s">
        <v>24</v>
      </c>
      <c r="D20" s="28"/>
      <c r="E20" s="44">
        <f>'Input Data'!B35</f>
        <v>5.6493563321719391E-2</v>
      </c>
      <c r="F20" s="44">
        <f>'Input Data'!C35</f>
        <v>5.7359274851913132E-2</v>
      </c>
      <c r="G20" s="44">
        <f>'Input Data'!D35</f>
        <v>6.4092305435661689E-2</v>
      </c>
      <c r="H20" s="44">
        <f>'Input Data'!E35</f>
        <v>7.1362425398434751E-2</v>
      </c>
      <c r="I20" s="44">
        <f>'Input Data'!F35</f>
        <v>7.6731308706957574E-2</v>
      </c>
      <c r="J20" s="44">
        <f>'Input Data'!G35</f>
        <v>7.6999830262135083E-2</v>
      </c>
      <c r="K20" s="44">
        <f>'Input Data'!H35</f>
        <v>8.0884574199750953E-2</v>
      </c>
      <c r="L20" s="44">
        <f>'Input Data'!I35</f>
        <v>7.7894228062945922E-2</v>
      </c>
      <c r="M20" s="44">
        <f>'Input Data'!J35</f>
        <v>7.6327467152140449E-2</v>
      </c>
      <c r="N20" s="44">
        <f>'Input Data'!K35</f>
        <v>5.8329577597719194E-2</v>
      </c>
      <c r="O20" s="44">
        <f>'Input Data'!L35</f>
        <v>6.6081211767321207E-2</v>
      </c>
      <c r="P20" s="44">
        <f>'Input Data'!M35</f>
        <v>8.2084718534348788E-2</v>
      </c>
      <c r="Q20" s="44">
        <f>'Input Data'!N35</f>
        <v>8.3567093367373321E-2</v>
      </c>
      <c r="R20" s="45">
        <f>'Input Data'!O35</f>
        <v>8.1131905545552871E-2</v>
      </c>
      <c r="S20" s="45">
        <f>'Input Data'!P35</f>
        <v>7.8704577685616547E-2</v>
      </c>
      <c r="T20" s="45">
        <f>'Input Data'!Q35</f>
        <v>7.7718989784601955E-2</v>
      </c>
    </row>
    <row r="21" spans="2:20" x14ac:dyDescent="0.3">
      <c r="C21" s="3" t="s">
        <v>150</v>
      </c>
      <c r="D21" s="37"/>
      <c r="E21" s="29">
        <f>E$20*D9</f>
        <v>10901.588451975209</v>
      </c>
      <c r="F21" s="29">
        <f t="shared" ref="F21:O21" si="5">F20*E9</f>
        <v>11220.666812030373</v>
      </c>
      <c r="G21" s="29">
        <f t="shared" si="5"/>
        <v>12883.003880453021</v>
      </c>
      <c r="H21" s="29">
        <f t="shared" si="5"/>
        <v>14717.511230260796</v>
      </c>
      <c r="I21" s="29">
        <f t="shared" si="5"/>
        <v>16201.799768720994</v>
      </c>
      <c r="J21" s="29">
        <f t="shared" si="5"/>
        <v>16577.157224364866</v>
      </c>
      <c r="K21" s="29">
        <f t="shared" si="5"/>
        <v>17573.665215529698</v>
      </c>
      <c r="L21" s="29">
        <f t="shared" si="5"/>
        <v>16844.763373061531</v>
      </c>
      <c r="M21" s="29">
        <f t="shared" si="5"/>
        <v>16561.764018039932</v>
      </c>
      <c r="N21" s="29">
        <f t="shared" si="5"/>
        <v>12600.887418052836</v>
      </c>
      <c r="O21" s="29">
        <f t="shared" si="5"/>
        <v>14385.008890955944</v>
      </c>
      <c r="P21" s="29">
        <f t="shared" ref="P21" si="6">P20*O9</f>
        <v>17913.5516641332</v>
      </c>
      <c r="Q21" s="29">
        <f t="shared" ref="Q21" si="7">Q20*P9</f>
        <v>18158.13454370894</v>
      </c>
      <c r="R21" s="30">
        <f>R20*Q9</f>
        <v>17378.040685894928</v>
      </c>
      <c r="S21" s="30">
        <f t="shared" ref="S21" si="8">S20*R9</f>
        <v>16705.942086748677</v>
      </c>
      <c r="T21" s="30">
        <f t="shared" ref="T21" si="9">T20*S9</f>
        <v>16374.012200082989</v>
      </c>
    </row>
    <row r="22" spans="2:20" x14ac:dyDescent="0.3">
      <c r="C22" s="3" t="s">
        <v>151</v>
      </c>
      <c r="D22" s="37"/>
      <c r="E22" s="29">
        <f>E$20*D10</f>
        <v>10901.588451975209</v>
      </c>
      <c r="F22" s="29">
        <f t="shared" ref="F22:N22" si="10">F$20*E10</f>
        <v>11220.666812030373</v>
      </c>
      <c r="G22" s="29">
        <f t="shared" si="10"/>
        <v>12883.003880453021</v>
      </c>
      <c r="H22" s="29">
        <f t="shared" si="10"/>
        <v>14717.511230260796</v>
      </c>
      <c r="I22" s="29">
        <f t="shared" si="10"/>
        <v>16201.799768720994</v>
      </c>
      <c r="J22" s="29">
        <f t="shared" si="10"/>
        <v>16577.157224364866</v>
      </c>
      <c r="K22" s="29">
        <f t="shared" si="10"/>
        <v>17573.665215529698</v>
      </c>
      <c r="L22" s="29">
        <f t="shared" si="10"/>
        <v>16844.763373061531</v>
      </c>
      <c r="M22" s="29">
        <f t="shared" si="10"/>
        <v>16561.764018039932</v>
      </c>
      <c r="N22" s="29">
        <f t="shared" si="10"/>
        <v>12600.887418052836</v>
      </c>
      <c r="O22" s="29">
        <f t="shared" ref="O22" si="11">O$20*N10</f>
        <v>14385.008890955944</v>
      </c>
      <c r="P22" s="29">
        <f t="shared" ref="P22" si="12">P$20*O10</f>
        <v>17913.5516641332</v>
      </c>
      <c r="Q22" s="29">
        <f t="shared" ref="Q22" si="13">Q$20*P10</f>
        <v>18158.13454370894</v>
      </c>
      <c r="R22" s="30">
        <f>R$20*Q10</f>
        <v>17378.040685894928</v>
      </c>
      <c r="S22" s="30">
        <f t="shared" ref="S22" si="14">S$20*R10</f>
        <v>16766.537123612259</v>
      </c>
      <c r="T22" s="30">
        <f t="shared" ref="T22" si="15">T$20*S10</f>
        <v>16469.326440901568</v>
      </c>
    </row>
    <row r="23" spans="2:20" x14ac:dyDescent="0.3">
      <c r="C23" s="24" t="s">
        <v>29</v>
      </c>
      <c r="D23" s="28"/>
      <c r="E23" s="44">
        <f>'Input Data'!B60</f>
        <v>3.2228598485610931E-2</v>
      </c>
      <c r="F23" s="44">
        <f>'Input Data'!C60</f>
        <v>3.2040963318854344E-2</v>
      </c>
      <c r="G23" s="44">
        <f>'Input Data'!D60</f>
        <v>3.0579848536609135E-2</v>
      </c>
      <c r="H23" s="44">
        <f>'Input Data'!E60</f>
        <v>3.0110462818548785E-2</v>
      </c>
      <c r="I23" s="44">
        <f>'Input Data'!F60</f>
        <v>2.5661193221382141E-2</v>
      </c>
      <c r="J23" s="44">
        <f>'Input Data'!G60</f>
        <v>2.2798697207327048E-2</v>
      </c>
      <c r="K23" s="44">
        <f>'Input Data'!H60</f>
        <v>2.0926200163427881E-2</v>
      </c>
      <c r="L23" s="44">
        <f>'Input Data'!I60</f>
        <v>1.8566749000626118E-2</v>
      </c>
      <c r="M23" s="44">
        <f>'Input Data'!J60</f>
        <v>1.7089468078626886E-2</v>
      </c>
      <c r="N23" s="44">
        <f>'Input Data'!K60</f>
        <v>1.4911245369359541E-2</v>
      </c>
      <c r="O23" s="44">
        <f>'Input Data'!L60</f>
        <v>1.6847257666188963E-2</v>
      </c>
      <c r="P23" s="44">
        <f>'Input Data'!M60</f>
        <v>1.8109222043463633E-2</v>
      </c>
      <c r="Q23" s="44">
        <f>'Input Data'!N60</f>
        <v>1.5469098801903652E-2</v>
      </c>
      <c r="R23" s="45">
        <f>'Input Data'!O60</f>
        <v>1.5264799643146502E-2</v>
      </c>
      <c r="S23" s="45">
        <f>'Input Data'!P60</f>
        <v>1.5106413821883716E-2</v>
      </c>
      <c r="T23" s="45">
        <f>'Input Data'!Q60</f>
        <v>1.5106413821883716E-2</v>
      </c>
    </row>
    <row r="24" spans="2:20" x14ac:dyDescent="0.3">
      <c r="C24" s="3" t="s">
        <v>152</v>
      </c>
      <c r="D24" s="37"/>
      <c r="E24" s="29">
        <f>E$23*D9</f>
        <v>6219.1672186308224</v>
      </c>
      <c r="F24" s="29">
        <f t="shared" ref="F24:O24" si="16">F23*E9</f>
        <v>6267.8786415194763</v>
      </c>
      <c r="G24" s="29">
        <f t="shared" si="16"/>
        <v>6146.7644935361795</v>
      </c>
      <c r="H24" s="29">
        <f t="shared" si="16"/>
        <v>6209.865656977262</v>
      </c>
      <c r="I24" s="29">
        <f t="shared" si="16"/>
        <v>5418.3555761716771</v>
      </c>
      <c r="J24" s="29">
        <f t="shared" si="16"/>
        <v>4908.2911849274642</v>
      </c>
      <c r="K24" s="29">
        <f t="shared" si="16"/>
        <v>4546.6028540504667</v>
      </c>
      <c r="L24" s="29">
        <f t="shared" si="16"/>
        <v>4015.0920202950074</v>
      </c>
      <c r="M24" s="29">
        <f t="shared" si="16"/>
        <v>3708.1243236840164</v>
      </c>
      <c r="N24" s="29">
        <f t="shared" si="16"/>
        <v>3221.2632407200622</v>
      </c>
      <c r="O24" s="29">
        <f t="shared" si="16"/>
        <v>3667.4259571644379</v>
      </c>
      <c r="P24" s="29">
        <f t="shared" ref="P24" si="17">P23*O9</f>
        <v>3952.0204304178551</v>
      </c>
      <c r="Q24" s="29">
        <f t="shared" ref="Q24" si="18">Q23*P9</f>
        <v>3361.2510139614324</v>
      </c>
      <c r="R24" s="30">
        <f>R23*Q9</f>
        <v>3269.6422877888981</v>
      </c>
      <c r="S24" s="30">
        <f t="shared" ref="S24" si="19">S23*R9</f>
        <v>3206.5082091529953</v>
      </c>
      <c r="T24" s="30">
        <f t="shared" ref="T24" si="20">T23*S9</f>
        <v>3182.6533631556917</v>
      </c>
    </row>
    <row r="25" spans="2:20" x14ac:dyDescent="0.3">
      <c r="C25" s="3" t="s">
        <v>153</v>
      </c>
      <c r="D25" s="37"/>
      <c r="E25" s="29">
        <f>E$23*D10</f>
        <v>6219.1672186308224</v>
      </c>
      <c r="F25" s="29">
        <f t="shared" ref="F25:N25" si="21">F$23*E10</f>
        <v>6267.8786415194763</v>
      </c>
      <c r="G25" s="29">
        <f t="shared" si="21"/>
        <v>6146.7644935361795</v>
      </c>
      <c r="H25" s="29">
        <f t="shared" si="21"/>
        <v>6209.865656977262</v>
      </c>
      <c r="I25" s="29">
        <f t="shared" si="21"/>
        <v>5418.3555761716771</v>
      </c>
      <c r="J25" s="29">
        <f t="shared" si="21"/>
        <v>4908.2911849274642</v>
      </c>
      <c r="K25" s="29">
        <f t="shared" si="21"/>
        <v>4546.6028540504667</v>
      </c>
      <c r="L25" s="29">
        <f t="shared" si="21"/>
        <v>4015.0920202950074</v>
      </c>
      <c r="M25" s="29">
        <f t="shared" si="21"/>
        <v>3708.1243236840164</v>
      </c>
      <c r="N25" s="29">
        <f t="shared" si="21"/>
        <v>3221.2632407200622</v>
      </c>
      <c r="O25" s="29">
        <f t="shared" ref="O25" si="22">O$23*N10</f>
        <v>3667.4259571644379</v>
      </c>
      <c r="P25" s="29">
        <f t="shared" ref="P25" si="23">P$23*O10</f>
        <v>3952.0204304178551</v>
      </c>
      <c r="Q25" s="29">
        <f t="shared" ref="Q25" si="24">Q$23*P10</f>
        <v>3361.2510139614324</v>
      </c>
      <c r="R25" s="30">
        <f>R$23*Q10</f>
        <v>3269.6422877888981</v>
      </c>
      <c r="S25" s="30">
        <f>S$23*R10</f>
        <v>3218.1387105714771</v>
      </c>
      <c r="T25" s="30">
        <f>T$23*S10</f>
        <v>3201.1798052635304</v>
      </c>
    </row>
    <row r="26" spans="2:20" x14ac:dyDescent="0.3">
      <c r="D26" s="48"/>
      <c r="E26" s="49"/>
      <c r="F26" s="49"/>
      <c r="G26" s="49"/>
      <c r="H26" s="49"/>
      <c r="I26" s="49"/>
      <c r="J26" s="49"/>
      <c r="K26" s="49"/>
      <c r="L26" s="49"/>
      <c r="M26" s="49"/>
      <c r="N26" s="49"/>
      <c r="O26" s="49"/>
      <c r="P26" s="49"/>
      <c r="Q26" s="49"/>
      <c r="R26" s="49"/>
    </row>
    <row r="27" spans="2:20" x14ac:dyDescent="0.3">
      <c r="B27" s="22" t="s">
        <v>164</v>
      </c>
      <c r="D27" s="48"/>
      <c r="E27" s="49"/>
      <c r="F27" s="49"/>
      <c r="G27" s="49"/>
      <c r="H27" s="49"/>
      <c r="I27" s="49"/>
      <c r="J27" s="49"/>
      <c r="K27" s="49"/>
      <c r="L27" s="49"/>
      <c r="M27" s="49"/>
      <c r="N27" s="49"/>
      <c r="O27" s="49"/>
      <c r="P27" s="49"/>
      <c r="Q27" s="49"/>
      <c r="R27" s="49"/>
    </row>
    <row r="28" spans="2:20" x14ac:dyDescent="0.3">
      <c r="D28" s="48"/>
      <c r="E28" s="49"/>
      <c r="F28" s="49"/>
      <c r="G28" s="49"/>
      <c r="H28" s="49"/>
      <c r="I28" s="49"/>
      <c r="J28" s="49"/>
      <c r="K28" s="49"/>
      <c r="L28" s="49"/>
      <c r="M28" s="49"/>
      <c r="N28" s="49"/>
      <c r="O28" s="49"/>
      <c r="P28" s="49"/>
      <c r="Q28" s="49"/>
      <c r="R28" s="49"/>
      <c r="S28" s="49"/>
    </row>
    <row r="29" spans="2:20" x14ac:dyDescent="0.3">
      <c r="C29" s="3"/>
      <c r="D29" s="27" t="str">
        <f>D16</f>
        <v>2010/11</v>
      </c>
      <c r="E29" s="27" t="str">
        <f t="shared" ref="E29:T29" si="25">E16</f>
        <v>2011/12</v>
      </c>
      <c r="F29" s="27" t="str">
        <f t="shared" si="25"/>
        <v>2012/13</v>
      </c>
      <c r="G29" s="27" t="str">
        <f t="shared" si="25"/>
        <v>2013/14</v>
      </c>
      <c r="H29" s="27" t="str">
        <f t="shared" si="25"/>
        <v>2014/15</v>
      </c>
      <c r="I29" s="27" t="str">
        <f t="shared" si="25"/>
        <v>2015/16</v>
      </c>
      <c r="J29" s="27" t="str">
        <f t="shared" si="25"/>
        <v>2016/17</v>
      </c>
      <c r="K29" s="27" t="str">
        <f t="shared" si="25"/>
        <v>2017/18</v>
      </c>
      <c r="L29" s="27" t="str">
        <f t="shared" si="25"/>
        <v>2018/19</v>
      </c>
      <c r="M29" s="27" t="str">
        <f t="shared" si="25"/>
        <v>2019/20</v>
      </c>
      <c r="N29" s="27" t="str">
        <f t="shared" si="25"/>
        <v>2020/21</v>
      </c>
      <c r="O29" s="27" t="str">
        <f t="shared" si="25"/>
        <v>2021/22</v>
      </c>
      <c r="P29" s="27" t="str">
        <f t="shared" si="25"/>
        <v>2022/23</v>
      </c>
      <c r="Q29" s="27" t="str">
        <f t="shared" si="25"/>
        <v>2023/24</v>
      </c>
      <c r="R29" s="27" t="str">
        <f t="shared" si="25"/>
        <v>2024/25</v>
      </c>
      <c r="S29" s="27" t="str">
        <f t="shared" si="25"/>
        <v>2025/26</v>
      </c>
      <c r="T29" s="27" t="str">
        <f t="shared" si="25"/>
        <v>2026/27</v>
      </c>
    </row>
    <row r="30" spans="2:20" x14ac:dyDescent="0.3">
      <c r="C30" s="3" t="s">
        <v>107</v>
      </c>
      <c r="D30" s="28"/>
      <c r="E30" s="29">
        <f>'Input Data'!B293</f>
        <v>20748.191246695671</v>
      </c>
      <c r="F30" s="29">
        <f>'Input Data'!C293</f>
        <v>24201.729000768282</v>
      </c>
      <c r="G30" s="29">
        <f>'Input Data'!D293</f>
        <v>25450.981198484973</v>
      </c>
      <c r="H30" s="29">
        <f>'Input Data'!E293</f>
        <v>27527.165177883689</v>
      </c>
      <c r="I30" s="29">
        <f>'Input Data'!F293</f>
        <v>27149.822057733516</v>
      </c>
      <c r="J30" s="29">
        <f>'Input Data'!G293</f>
        <v>25370.034897679216</v>
      </c>
      <c r="K30" s="29">
        <f>'Input Data'!H293</f>
        <v>23529.023591468394</v>
      </c>
      <c r="L30" s="29">
        <f>'Input Data'!I293</f>
        <v>22976.544150665664</v>
      </c>
      <c r="M30" s="29">
        <f>'Input Data'!J293</f>
        <v>21237.299074099847</v>
      </c>
      <c r="N30" s="29">
        <f>'Input Data'!K293</f>
        <v>18774.491082561923</v>
      </c>
      <c r="O30" s="29">
        <f>'Input Data'!L293</f>
        <v>19811.422030664009</v>
      </c>
      <c r="P30" s="29">
        <f>'Input Data'!M293</f>
        <v>22240.062614583665</v>
      </c>
      <c r="Q30" s="29">
        <f>'Input Data'!N293</f>
        <v>19510.336565285259</v>
      </c>
      <c r="R30" s="30">
        <f>R9*($D$6+1)-Q9+R17</f>
        <v>20055.540291291763</v>
      </c>
      <c r="S30" s="30">
        <f t="shared" ref="S30" si="26">S9*($D$6+1)-R9+S17</f>
        <v>19664.73393267165</v>
      </c>
      <c r="T30" s="30">
        <f>T9*($D$6+1)-S9+T17</f>
        <v>18915.804867041803</v>
      </c>
    </row>
    <row r="31" spans="2:20" x14ac:dyDescent="0.3">
      <c r="C31" s="3" t="s">
        <v>111</v>
      </c>
      <c r="D31" s="28"/>
      <c r="E31" s="29">
        <f>'Input Data'!B293</f>
        <v>20748.191246695671</v>
      </c>
      <c r="F31" s="29">
        <f>'Input Data'!C293</f>
        <v>24201.729000768282</v>
      </c>
      <c r="G31" s="29">
        <f>'Input Data'!D293</f>
        <v>25450.981198484973</v>
      </c>
      <c r="H31" s="29">
        <f>'Input Data'!E293</f>
        <v>27527.165177883689</v>
      </c>
      <c r="I31" s="29">
        <f>'Input Data'!F293</f>
        <v>27149.822057733516</v>
      </c>
      <c r="J31" s="29">
        <f>'Input Data'!G293</f>
        <v>25370.034897679216</v>
      </c>
      <c r="K31" s="29">
        <f>'Input Data'!H293</f>
        <v>23529.023591468394</v>
      </c>
      <c r="L31" s="29">
        <f>'Input Data'!I293</f>
        <v>22976.544150665664</v>
      </c>
      <c r="M31" s="29">
        <f>'Input Data'!J293</f>
        <v>21237.299074099847</v>
      </c>
      <c r="N31" s="29">
        <f>'Input Data'!K293</f>
        <v>18774.491082561923</v>
      </c>
      <c r="O31" s="29">
        <f>'Input Data'!L293</f>
        <v>19811.422030664009</v>
      </c>
      <c r="P31" s="29">
        <f>'Input Data'!M293</f>
        <v>22240.062614583665</v>
      </c>
      <c r="Q31" s="29">
        <f>'Input Data'!N293</f>
        <v>19510.336565285259</v>
      </c>
      <c r="R31" s="30">
        <f t="shared" ref="R31:S31" si="27">R9*($D$6+1)-Q10+R18</f>
        <v>20055.540291291763</v>
      </c>
      <c r="S31" s="30">
        <f t="shared" si="27"/>
        <v>18967.054610964155</v>
      </c>
      <c r="T31" s="30">
        <f>T9*($D$6+1)-S10+T18</f>
        <v>17803.249773559615</v>
      </c>
    </row>
    <row r="33" spans="2:20" x14ac:dyDescent="0.3">
      <c r="B33" s="22" t="s">
        <v>154</v>
      </c>
    </row>
    <row r="35" spans="2:20" x14ac:dyDescent="0.3">
      <c r="C35" s="37"/>
      <c r="D35" s="28" t="str">
        <f>D29</f>
        <v>2010/11</v>
      </c>
      <c r="E35" s="28" t="str">
        <f t="shared" ref="E35:T35" si="28">E29</f>
        <v>2011/12</v>
      </c>
      <c r="F35" s="28" t="str">
        <f t="shared" si="28"/>
        <v>2012/13</v>
      </c>
      <c r="G35" s="28" t="str">
        <f t="shared" si="28"/>
        <v>2013/14</v>
      </c>
      <c r="H35" s="28" t="str">
        <f t="shared" si="28"/>
        <v>2014/15</v>
      </c>
      <c r="I35" s="28" t="str">
        <f t="shared" si="28"/>
        <v>2015/16</v>
      </c>
      <c r="J35" s="28" t="str">
        <f t="shared" si="28"/>
        <v>2016/17</v>
      </c>
      <c r="K35" s="28" t="str">
        <f t="shared" si="28"/>
        <v>2017/18</v>
      </c>
      <c r="L35" s="28" t="str">
        <f t="shared" si="28"/>
        <v>2018/19</v>
      </c>
      <c r="M35" s="28" t="str">
        <f t="shared" si="28"/>
        <v>2019/20</v>
      </c>
      <c r="N35" s="28" t="str">
        <f t="shared" si="28"/>
        <v>2020/21</v>
      </c>
      <c r="O35" s="28" t="str">
        <f t="shared" si="28"/>
        <v>2021/22</v>
      </c>
      <c r="P35" s="28" t="str">
        <f t="shared" si="28"/>
        <v>2022/23</v>
      </c>
      <c r="Q35" s="28" t="str">
        <f t="shared" si="28"/>
        <v>2023/24</v>
      </c>
      <c r="R35" s="28" t="str">
        <f t="shared" si="28"/>
        <v>2024/25</v>
      </c>
      <c r="S35" s="28" t="str">
        <f t="shared" si="28"/>
        <v>2025/26</v>
      </c>
      <c r="T35" s="28" t="str">
        <f t="shared" si="28"/>
        <v>2026/27</v>
      </c>
    </row>
    <row r="36" spans="2:20" x14ac:dyDescent="0.3">
      <c r="C36" s="3" t="s">
        <v>107</v>
      </c>
      <c r="D36" s="37"/>
      <c r="E36" s="29">
        <f t="shared" ref="E36:N36" si="29">E30</f>
        <v>20748.191246695671</v>
      </c>
      <c r="F36" s="29">
        <f t="shared" si="29"/>
        <v>24201.729000768282</v>
      </c>
      <c r="G36" s="29">
        <f t="shared" si="29"/>
        <v>25450.981198484973</v>
      </c>
      <c r="H36" s="29">
        <f t="shared" si="29"/>
        <v>27527.165177883689</v>
      </c>
      <c r="I36" s="29">
        <f t="shared" si="29"/>
        <v>27149.822057733516</v>
      </c>
      <c r="J36" s="29">
        <f t="shared" si="29"/>
        <v>25370.034897679216</v>
      </c>
      <c r="K36" s="29">
        <f t="shared" si="29"/>
        <v>23529.023591468394</v>
      </c>
      <c r="L36" s="29">
        <f t="shared" si="29"/>
        <v>22976.544150665664</v>
      </c>
      <c r="M36" s="29">
        <f t="shared" si="29"/>
        <v>21237.299074099847</v>
      </c>
      <c r="N36" s="29">
        <f t="shared" si="29"/>
        <v>18774.491082561923</v>
      </c>
      <c r="O36" s="29">
        <f t="shared" ref="O36:T36" si="30">O30</f>
        <v>19811.422030664009</v>
      </c>
      <c r="P36" s="29">
        <f t="shared" si="30"/>
        <v>22240.062614583665</v>
      </c>
      <c r="Q36" s="29">
        <f t="shared" si="30"/>
        <v>19510.336565285259</v>
      </c>
      <c r="R36" s="30">
        <f t="shared" si="30"/>
        <v>20055.540291291763</v>
      </c>
      <c r="S36" s="30">
        <f t="shared" si="30"/>
        <v>19664.73393267165</v>
      </c>
      <c r="T36" s="30">
        <f t="shared" si="30"/>
        <v>18915.804867041803</v>
      </c>
    </row>
    <row r="37" spans="2:20" x14ac:dyDescent="0.3">
      <c r="C37" s="3" t="s">
        <v>111</v>
      </c>
      <c r="D37" s="37"/>
      <c r="E37" s="29">
        <f t="shared" ref="E37:N37" si="31">E31</f>
        <v>20748.191246695671</v>
      </c>
      <c r="F37" s="29">
        <f t="shared" si="31"/>
        <v>24201.729000768282</v>
      </c>
      <c r="G37" s="29">
        <f t="shared" si="31"/>
        <v>25450.981198484973</v>
      </c>
      <c r="H37" s="29">
        <f t="shared" si="31"/>
        <v>27527.165177883689</v>
      </c>
      <c r="I37" s="29">
        <f t="shared" si="31"/>
        <v>27149.822057733516</v>
      </c>
      <c r="J37" s="29">
        <f t="shared" si="31"/>
        <v>25370.034897679216</v>
      </c>
      <c r="K37" s="29">
        <f t="shared" si="31"/>
        <v>23529.023591468394</v>
      </c>
      <c r="L37" s="29">
        <f t="shared" si="31"/>
        <v>22976.544150665664</v>
      </c>
      <c r="M37" s="29">
        <f t="shared" si="31"/>
        <v>21237.299074099847</v>
      </c>
      <c r="N37" s="29">
        <f t="shared" si="31"/>
        <v>18774.491082561923</v>
      </c>
      <c r="O37" s="29">
        <f t="shared" ref="O37:T37" si="32">O31</f>
        <v>19811.422030664009</v>
      </c>
      <c r="P37" s="29">
        <f t="shared" si="32"/>
        <v>22240.062614583665</v>
      </c>
      <c r="Q37" s="29">
        <f t="shared" si="32"/>
        <v>19510.336565285259</v>
      </c>
      <c r="R37" s="30">
        <f t="shared" si="32"/>
        <v>20055.540291291763</v>
      </c>
      <c r="S37" s="30">
        <f t="shared" si="32"/>
        <v>18967.054610964155</v>
      </c>
      <c r="T37" s="30">
        <f t="shared" si="32"/>
        <v>17803.249773559615</v>
      </c>
    </row>
    <row r="38" spans="2:20" x14ac:dyDescent="0.3">
      <c r="C38" s="3" t="s">
        <v>25</v>
      </c>
      <c r="D38" s="37"/>
      <c r="E38" s="29">
        <f>'Input Data'!B91</f>
        <v>7150.2968200684845</v>
      </c>
      <c r="F38" s="29">
        <f>'Input Data'!C91</f>
        <v>7543.8473104649274</v>
      </c>
      <c r="G38" s="29">
        <f>'Input Data'!D91</f>
        <v>7638.1309968087799</v>
      </c>
      <c r="H38" s="29">
        <f>'Input Data'!E91</f>
        <v>8493.8287109918456</v>
      </c>
      <c r="I38" s="29">
        <f>'Input Data'!F91</f>
        <v>8135.0885563455968</v>
      </c>
      <c r="J38" s="29">
        <f>'Input Data'!G91</f>
        <v>8339.0802141984004</v>
      </c>
      <c r="K38" s="29">
        <f>'Input Data'!H91</f>
        <v>8336.6722385823759</v>
      </c>
      <c r="L38" s="29">
        <f>'Input Data'!I91</f>
        <v>8103.0010883001014</v>
      </c>
      <c r="M38" s="29">
        <f>'Input Data'!J91</f>
        <v>7682.2116531721276</v>
      </c>
      <c r="N38" s="29">
        <f>'Input Data'!K91</f>
        <v>7554.8548941132995</v>
      </c>
      <c r="O38" s="29">
        <f>'Input Data'!L91</f>
        <v>7031.1334953942378</v>
      </c>
      <c r="P38" s="29">
        <f>'Input Data'!M91</f>
        <v>7879.4585452850515</v>
      </c>
      <c r="Q38" s="29">
        <f>'Input Data'!N91</f>
        <v>7454.1301967786267</v>
      </c>
      <c r="R38" s="30">
        <f>'Input Data'!O91</f>
        <v>7967.8462999691601</v>
      </c>
      <c r="S38" s="30">
        <f>'Input Data'!P91</f>
        <v>7937.3829937132959</v>
      </c>
      <c r="T38" s="30">
        <f>'Input Data'!Q91</f>
        <v>7948.9431507662612</v>
      </c>
    </row>
    <row r="39" spans="2:20" x14ac:dyDescent="0.3">
      <c r="C39" s="3" t="s">
        <v>30</v>
      </c>
      <c r="D39" s="37"/>
      <c r="E39" s="29">
        <f>'Input Data'!B117</f>
        <v>4256.4952822084342</v>
      </c>
      <c r="F39" s="29">
        <f>'Input Data'!C117</f>
        <v>4702.6913035304724</v>
      </c>
      <c r="G39" s="29">
        <f>'Input Data'!D117</f>
        <v>4669.7542952184085</v>
      </c>
      <c r="H39" s="29">
        <f>'Input Data'!E117</f>
        <v>4703.3375035614599</v>
      </c>
      <c r="I39" s="29">
        <f>'Input Data'!F117</f>
        <v>3987.5101928982849</v>
      </c>
      <c r="J39" s="29">
        <f>'Input Data'!G117</f>
        <v>3733.2680210604867</v>
      </c>
      <c r="K39" s="29">
        <f>'Input Data'!H117</f>
        <v>3306.1058417811314</v>
      </c>
      <c r="L39" s="29">
        <f>'Input Data'!I117</f>
        <v>2926.3430353072217</v>
      </c>
      <c r="M39" s="29">
        <f>'Input Data'!J117</f>
        <v>2656.6234599977852</v>
      </c>
      <c r="N39" s="29">
        <f>'Input Data'!K117</f>
        <v>2546.077062817395</v>
      </c>
      <c r="O39" s="29">
        <f>'Input Data'!L117</f>
        <v>3443.0285084608649</v>
      </c>
      <c r="P39" s="29">
        <f>'Input Data'!M117</f>
        <v>4382.822689549309</v>
      </c>
      <c r="Q39" s="29">
        <f>'Input Data'!N117</f>
        <v>3984.139788040296</v>
      </c>
      <c r="R39" s="30">
        <f>'Input Data'!O117</f>
        <v>3749.1721588193268</v>
      </c>
      <c r="S39" s="30">
        <f>'Input Data'!P117</f>
        <v>3335.0203239810676</v>
      </c>
      <c r="T39" s="30">
        <f>'Input Data'!Q117</f>
        <v>3258.9318427163398</v>
      </c>
    </row>
    <row r="40" spans="2:20" x14ac:dyDescent="0.3">
      <c r="C40" s="3" t="s">
        <v>108</v>
      </c>
      <c r="D40" s="37"/>
      <c r="E40" s="29">
        <f>E36-E$38-E$39</f>
        <v>9341.3991444187523</v>
      </c>
      <c r="F40" s="29">
        <f t="shared" ref="F40:N40" si="33">F36-F$38-F$39</f>
        <v>11955.190386772883</v>
      </c>
      <c r="G40" s="29">
        <f t="shared" si="33"/>
        <v>13143.095906457784</v>
      </c>
      <c r="H40" s="29">
        <f t="shared" si="33"/>
        <v>14329.998963330385</v>
      </c>
      <c r="I40" s="29">
        <f t="shared" si="33"/>
        <v>15027.223308489636</v>
      </c>
      <c r="J40" s="29">
        <f t="shared" si="33"/>
        <v>13297.686662420327</v>
      </c>
      <c r="K40" s="29">
        <f t="shared" si="33"/>
        <v>11886.245511104888</v>
      </c>
      <c r="L40" s="29">
        <f t="shared" si="33"/>
        <v>11947.200027058341</v>
      </c>
      <c r="M40" s="29">
        <f t="shared" si="33"/>
        <v>10898.463960929934</v>
      </c>
      <c r="N40" s="29">
        <f t="shared" si="33"/>
        <v>8673.5591256312291</v>
      </c>
      <c r="O40" s="29">
        <f t="shared" ref="O40:T40" si="34">O36-O$38-O$39</f>
        <v>9337.2600268089045</v>
      </c>
      <c r="P40" s="29">
        <f t="shared" si="34"/>
        <v>9977.7813797493036</v>
      </c>
      <c r="Q40" s="29">
        <f t="shared" si="34"/>
        <v>8072.0665804663349</v>
      </c>
      <c r="R40" s="30">
        <f t="shared" si="34"/>
        <v>8338.5218325032765</v>
      </c>
      <c r="S40" s="30">
        <f t="shared" si="34"/>
        <v>8392.330614977287</v>
      </c>
      <c r="T40" s="30">
        <f t="shared" si="34"/>
        <v>7707.929873559202</v>
      </c>
    </row>
    <row r="41" spans="2:20" x14ac:dyDescent="0.3">
      <c r="C41" s="3" t="s">
        <v>112</v>
      </c>
      <c r="D41" s="37"/>
      <c r="E41" s="29">
        <f>E37-E$38-E$39</f>
        <v>9341.3991444187523</v>
      </c>
      <c r="F41" s="29">
        <f t="shared" ref="F41:N41" si="35">F37-F$38-F$39</f>
        <v>11955.190386772883</v>
      </c>
      <c r="G41" s="29">
        <f t="shared" si="35"/>
        <v>13143.095906457784</v>
      </c>
      <c r="H41" s="29">
        <f t="shared" si="35"/>
        <v>14329.998963330385</v>
      </c>
      <c r="I41" s="29">
        <f t="shared" si="35"/>
        <v>15027.223308489636</v>
      </c>
      <c r="J41" s="29">
        <f t="shared" si="35"/>
        <v>13297.686662420327</v>
      </c>
      <c r="K41" s="29">
        <f t="shared" si="35"/>
        <v>11886.245511104888</v>
      </c>
      <c r="L41" s="29">
        <f t="shared" si="35"/>
        <v>11947.200027058341</v>
      </c>
      <c r="M41" s="29">
        <f t="shared" si="35"/>
        <v>10898.463960929934</v>
      </c>
      <c r="N41" s="29">
        <f t="shared" si="35"/>
        <v>8673.5591256312291</v>
      </c>
      <c r="O41" s="29">
        <f t="shared" ref="O41:T41" si="36">O37-O$38-O$39</f>
        <v>9337.2600268089045</v>
      </c>
      <c r="P41" s="29">
        <f t="shared" si="36"/>
        <v>9977.7813797493036</v>
      </c>
      <c r="Q41" s="29">
        <f t="shared" si="36"/>
        <v>8072.0665804663349</v>
      </c>
      <c r="R41" s="30">
        <f t="shared" si="36"/>
        <v>8338.5218325032765</v>
      </c>
      <c r="S41" s="30">
        <f t="shared" si="36"/>
        <v>7694.6512932697915</v>
      </c>
      <c r="T41" s="30">
        <f t="shared" si="36"/>
        <v>6595.3747800770143</v>
      </c>
    </row>
    <row r="42" spans="2:20" x14ac:dyDescent="0.3">
      <c r="D42" s="48"/>
      <c r="E42" s="52"/>
      <c r="F42" s="52"/>
      <c r="G42" s="52"/>
      <c r="H42" s="52"/>
      <c r="I42" s="52"/>
      <c r="J42" s="52"/>
      <c r="K42" s="52"/>
      <c r="L42" s="52"/>
      <c r="M42" s="52"/>
      <c r="N42" s="52"/>
      <c r="O42" s="52"/>
      <c r="P42" s="52"/>
      <c r="Q42" s="40"/>
      <c r="R42" s="40"/>
      <c r="S42" s="40"/>
      <c r="T42" s="48"/>
    </row>
    <row r="43" spans="2:20" x14ac:dyDescent="0.3">
      <c r="B43" s="22" t="s">
        <v>159</v>
      </c>
      <c r="D43" s="48"/>
      <c r="E43" s="52"/>
      <c r="F43" s="52"/>
      <c r="G43" s="52"/>
      <c r="H43" s="52"/>
      <c r="I43" s="52"/>
      <c r="J43" s="52"/>
      <c r="K43" s="52"/>
      <c r="L43" s="52"/>
      <c r="M43" s="52"/>
      <c r="N43" s="52"/>
      <c r="O43" s="52"/>
      <c r="P43" s="52"/>
      <c r="Q43" s="40"/>
      <c r="R43" s="40"/>
      <c r="S43" s="40"/>
      <c r="T43" s="48"/>
    </row>
    <row r="44" spans="2:20" x14ac:dyDescent="0.3">
      <c r="D44" s="48"/>
      <c r="E44" s="52"/>
      <c r="F44" s="52"/>
      <c r="G44" s="52"/>
      <c r="H44" s="52"/>
      <c r="I44" s="52"/>
      <c r="J44" s="52"/>
      <c r="K44" s="52"/>
      <c r="L44" s="52"/>
      <c r="M44" s="52"/>
      <c r="N44" s="52"/>
      <c r="O44" s="52"/>
      <c r="P44" s="52"/>
      <c r="Q44" s="40"/>
      <c r="R44" s="40"/>
      <c r="S44" s="40"/>
      <c r="T44" s="48"/>
    </row>
    <row r="45" spans="2:20" x14ac:dyDescent="0.3">
      <c r="C45" s="3" t="s">
        <v>99</v>
      </c>
      <c r="D45" s="27">
        <f>'Input Data'!B214</f>
        <v>91.13510647743017</v>
      </c>
      <c r="E45" s="52"/>
      <c r="F45" s="52"/>
      <c r="G45" s="52"/>
      <c r="H45" s="52"/>
      <c r="I45" s="52"/>
      <c r="J45" s="52"/>
      <c r="K45" s="52"/>
      <c r="L45" s="52"/>
      <c r="M45" s="52"/>
      <c r="N45" s="52"/>
      <c r="O45" s="52"/>
      <c r="P45" s="52"/>
      <c r="Q45" s="40"/>
      <c r="R45" s="40"/>
      <c r="S45" s="40"/>
      <c r="T45" s="48"/>
    </row>
    <row r="46" spans="2:20" x14ac:dyDescent="0.3">
      <c r="D46" s="48"/>
      <c r="E46" s="52"/>
      <c r="F46" s="52"/>
      <c r="G46" s="52"/>
      <c r="H46" s="52"/>
      <c r="I46" s="52"/>
      <c r="J46" s="52"/>
      <c r="K46" s="52"/>
      <c r="L46" s="52"/>
      <c r="M46" s="52"/>
      <c r="N46" s="52"/>
      <c r="O46" s="52"/>
      <c r="P46" s="40"/>
      <c r="Q46" s="40"/>
      <c r="R46" s="40"/>
      <c r="S46" s="48"/>
    </row>
    <row r="47" spans="2:20" x14ac:dyDescent="0.3">
      <c r="C47" s="41"/>
      <c r="D47" s="29" t="str">
        <f>R35</f>
        <v>2024/25</v>
      </c>
      <c r="E47" s="29" t="str">
        <f>S35</f>
        <v>2025/26</v>
      </c>
      <c r="F47" s="29" t="str">
        <f>T35</f>
        <v>2026/27</v>
      </c>
      <c r="G47" s="52"/>
      <c r="H47" s="52"/>
      <c r="I47" s="52"/>
      <c r="J47" s="52"/>
      <c r="K47" s="52"/>
      <c r="L47" s="52"/>
      <c r="M47" s="52"/>
      <c r="N47" s="52"/>
      <c r="O47" s="52"/>
      <c r="P47" s="40"/>
      <c r="Q47" s="40"/>
      <c r="R47" s="40"/>
      <c r="S47" s="48"/>
    </row>
    <row r="48" spans="2:20" x14ac:dyDescent="0.3">
      <c r="C48" s="3" t="s">
        <v>108</v>
      </c>
      <c r="D48" s="30">
        <f t="shared" ref="D48:F49" si="37">R40</f>
        <v>8338.5218325032765</v>
      </c>
      <c r="E48" s="29">
        <f t="shared" si="37"/>
        <v>8392.330614977287</v>
      </c>
      <c r="F48" s="29">
        <f t="shared" si="37"/>
        <v>7707.929873559202</v>
      </c>
      <c r="G48" s="52"/>
      <c r="H48" s="52"/>
      <c r="I48" s="52"/>
      <c r="J48" s="52"/>
      <c r="K48" s="52"/>
      <c r="L48" s="52"/>
      <c r="M48" s="52"/>
      <c r="N48" s="52"/>
      <c r="O48" s="52"/>
      <c r="P48" s="40"/>
      <c r="Q48" s="40"/>
      <c r="R48" s="40"/>
      <c r="S48" s="48"/>
    </row>
    <row r="49" spans="2:19" x14ac:dyDescent="0.3">
      <c r="C49" s="3" t="s">
        <v>112</v>
      </c>
      <c r="D49" s="30">
        <f t="shared" si="37"/>
        <v>8338.5218325032765</v>
      </c>
      <c r="E49" s="29">
        <f t="shared" si="37"/>
        <v>7694.6512932697915</v>
      </c>
      <c r="F49" s="29">
        <f t="shared" si="37"/>
        <v>6595.3747800770143</v>
      </c>
      <c r="G49" s="52"/>
      <c r="H49" s="52"/>
      <c r="I49" s="52"/>
      <c r="J49" s="52"/>
      <c r="K49" s="52"/>
      <c r="L49" s="52"/>
      <c r="M49" s="52"/>
      <c r="N49" s="52"/>
      <c r="O49" s="52"/>
      <c r="P49" s="40"/>
      <c r="Q49" s="40"/>
      <c r="R49" s="40"/>
      <c r="S49" s="48"/>
    </row>
    <row r="50" spans="2:19" x14ac:dyDescent="0.3">
      <c r="C50" s="3" t="s">
        <v>160</v>
      </c>
      <c r="D50" s="30">
        <f>'Input Data'!B142</f>
        <v>3768.3124693530017</v>
      </c>
      <c r="E50" s="29">
        <f>'Input Data'!C142</f>
        <v>3635.5796504476198</v>
      </c>
      <c r="F50" s="29">
        <f>'Input Data'!D142</f>
        <v>3328.8612968079751</v>
      </c>
      <c r="G50" s="52"/>
      <c r="H50" s="52"/>
      <c r="I50" s="52"/>
      <c r="J50" s="52"/>
      <c r="K50" s="52"/>
      <c r="L50" s="52"/>
      <c r="M50" s="52"/>
      <c r="N50" s="52"/>
      <c r="O50" s="52"/>
      <c r="P50" s="40"/>
      <c r="Q50" s="40"/>
      <c r="R50" s="40"/>
      <c r="S50" s="48"/>
    </row>
    <row r="51" spans="2:19" x14ac:dyDescent="0.3">
      <c r="C51" s="3" t="s">
        <v>126</v>
      </c>
      <c r="D51" s="30">
        <f t="shared" ref="D51:F52" si="38">D48-D$50-$D$45</f>
        <v>4479.074256672845</v>
      </c>
      <c r="E51" s="29">
        <f t="shared" si="38"/>
        <v>4665.6158580522369</v>
      </c>
      <c r="F51" s="29">
        <f t="shared" si="38"/>
        <v>4287.933470273797</v>
      </c>
      <c r="G51" s="52"/>
      <c r="H51" s="52"/>
      <c r="I51" s="52"/>
      <c r="J51" s="52"/>
      <c r="K51" s="52"/>
      <c r="L51" s="52"/>
      <c r="M51" s="52"/>
      <c r="N51" s="52"/>
      <c r="O51" s="52"/>
      <c r="P51" s="40"/>
      <c r="Q51" s="40"/>
      <c r="R51" s="40"/>
      <c r="S51" s="48"/>
    </row>
    <row r="52" spans="2:19" x14ac:dyDescent="0.3">
      <c r="C52" s="3" t="s">
        <v>127</v>
      </c>
      <c r="D52" s="30">
        <f t="shared" si="38"/>
        <v>4479.074256672845</v>
      </c>
      <c r="E52" s="29">
        <f t="shared" si="38"/>
        <v>3967.9365363447414</v>
      </c>
      <c r="F52" s="29">
        <f t="shared" si="38"/>
        <v>3175.3783767916088</v>
      </c>
      <c r="G52" s="52"/>
      <c r="H52" s="52"/>
      <c r="I52" s="52"/>
      <c r="J52" s="52"/>
      <c r="K52" s="52"/>
      <c r="L52" s="52"/>
      <c r="M52" s="52"/>
      <c r="N52" s="52"/>
      <c r="O52" s="52"/>
      <c r="P52" s="40"/>
      <c r="Q52" s="40"/>
      <c r="R52" s="40"/>
      <c r="S52" s="48"/>
    </row>
    <row r="53" spans="2:19" x14ac:dyDescent="0.3">
      <c r="D53" s="48"/>
      <c r="E53" s="52"/>
      <c r="F53" s="52"/>
      <c r="G53" s="52"/>
      <c r="H53" s="52"/>
      <c r="I53" s="52"/>
      <c r="J53" s="52"/>
      <c r="K53" s="52"/>
      <c r="L53" s="52"/>
      <c r="M53" s="52"/>
      <c r="N53" s="52"/>
      <c r="O53" s="52"/>
      <c r="P53" s="40"/>
      <c r="Q53" s="40"/>
      <c r="R53" s="40"/>
      <c r="S53" s="48"/>
    </row>
    <row r="54" spans="2:19" x14ac:dyDescent="0.3">
      <c r="B54" s="22" t="s">
        <v>117</v>
      </c>
      <c r="D54" s="48"/>
      <c r="E54" s="52"/>
      <c r="F54" s="52"/>
      <c r="G54" s="52"/>
      <c r="H54" s="52"/>
      <c r="I54" s="52"/>
      <c r="J54" s="52"/>
      <c r="K54" s="52"/>
      <c r="L54" s="52"/>
      <c r="M54" s="52"/>
      <c r="N54" s="52"/>
      <c r="O54" s="52"/>
      <c r="P54" s="40"/>
      <c r="Q54" s="40"/>
      <c r="R54" s="40"/>
      <c r="S54" s="48"/>
    </row>
    <row r="55" spans="2:19" x14ac:dyDescent="0.3">
      <c r="D55" s="48"/>
      <c r="E55" s="52"/>
      <c r="F55" s="52"/>
      <c r="G55" s="52"/>
      <c r="H55" s="52"/>
      <c r="I55" s="52"/>
      <c r="J55" s="52"/>
      <c r="K55" s="52"/>
      <c r="L55" s="52"/>
      <c r="M55" s="52"/>
      <c r="N55" s="52"/>
      <c r="O55" s="52"/>
      <c r="P55" s="40"/>
      <c r="Q55" s="40"/>
      <c r="R55" s="40"/>
      <c r="S55" s="48"/>
    </row>
    <row r="56" spans="2:19" x14ac:dyDescent="0.3">
      <c r="C56" s="3" t="s">
        <v>100</v>
      </c>
      <c r="D56" s="42">
        <f>'Input Data'!B83</f>
        <v>0.98529078823873517</v>
      </c>
      <c r="E56" s="52"/>
      <c r="F56" s="52"/>
      <c r="G56" s="52"/>
      <c r="H56" s="52"/>
      <c r="I56" s="52"/>
      <c r="J56" s="52"/>
      <c r="K56" s="52"/>
      <c r="L56" s="52"/>
      <c r="M56" s="52"/>
      <c r="N56" s="52"/>
      <c r="O56" s="52"/>
      <c r="P56" s="40"/>
      <c r="Q56" s="40"/>
      <c r="R56" s="40"/>
      <c r="S56" s="48"/>
    </row>
    <row r="57" spans="2:19" x14ac:dyDescent="0.3">
      <c r="C57" s="3" t="s">
        <v>128</v>
      </c>
      <c r="D57" s="43">
        <f>'Input Data'!B167</f>
        <v>0.93111125345934886</v>
      </c>
      <c r="E57" s="52"/>
      <c r="F57" s="52"/>
      <c r="G57" s="52"/>
      <c r="H57" s="52"/>
      <c r="I57" s="52"/>
      <c r="J57" s="52"/>
      <c r="K57" s="52"/>
      <c r="L57" s="52"/>
      <c r="M57" s="52"/>
      <c r="N57" s="52"/>
      <c r="O57" s="52"/>
      <c r="P57" s="40"/>
      <c r="Q57" s="40"/>
      <c r="R57" s="40"/>
      <c r="S57" s="48"/>
    </row>
    <row r="58" spans="2:19" x14ac:dyDescent="0.3">
      <c r="C58" s="3" t="s">
        <v>129</v>
      </c>
      <c r="D58" s="43">
        <f>'Input Data'!B191</f>
        <v>0.64115421835136799</v>
      </c>
      <c r="E58" s="52"/>
      <c r="F58" s="52"/>
      <c r="G58" s="52"/>
      <c r="H58" s="52"/>
      <c r="I58" s="52"/>
      <c r="J58" s="52"/>
      <c r="K58" s="52"/>
      <c r="L58" s="52"/>
      <c r="M58" s="52"/>
      <c r="N58" s="52"/>
      <c r="O58" s="52"/>
      <c r="P58" s="40"/>
      <c r="Q58" s="40"/>
      <c r="R58" s="40"/>
      <c r="S58" s="48"/>
    </row>
    <row r="59" spans="2:19" x14ac:dyDescent="0.3">
      <c r="D59" s="48"/>
      <c r="E59" s="52"/>
      <c r="F59" s="52"/>
      <c r="G59" s="52"/>
      <c r="H59" s="52"/>
      <c r="I59" s="52"/>
      <c r="J59" s="52"/>
      <c r="K59" s="52"/>
      <c r="L59" s="52"/>
      <c r="M59" s="52"/>
      <c r="N59" s="52"/>
      <c r="O59" s="52"/>
      <c r="P59" s="40"/>
      <c r="Q59" s="40"/>
      <c r="R59" s="40"/>
      <c r="S59" s="48"/>
    </row>
    <row r="60" spans="2:19" x14ac:dyDescent="0.3">
      <c r="C60" s="3" t="s">
        <v>101</v>
      </c>
      <c r="D60" s="29" t="str">
        <f>F47</f>
        <v>2026/27</v>
      </c>
      <c r="E60" s="52"/>
      <c r="F60" s="52"/>
      <c r="G60" s="52"/>
      <c r="H60" s="52"/>
      <c r="I60" s="52"/>
      <c r="J60" s="52"/>
      <c r="K60" s="52"/>
      <c r="L60" s="52"/>
      <c r="M60" s="52"/>
      <c r="N60" s="52"/>
      <c r="O60" s="52"/>
      <c r="P60" s="40"/>
      <c r="Q60" s="40"/>
      <c r="R60" s="40"/>
      <c r="S60" s="48"/>
    </row>
    <row r="61" spans="2:19" x14ac:dyDescent="0.3">
      <c r="C61" s="3" t="s">
        <v>118</v>
      </c>
      <c r="D61" s="29" t="str">
        <f>E47</f>
        <v>2025/26</v>
      </c>
      <c r="E61" s="52"/>
      <c r="F61" s="52"/>
      <c r="G61" s="52"/>
      <c r="H61" s="52"/>
      <c r="I61" s="52"/>
      <c r="J61" s="52"/>
      <c r="K61" s="52"/>
      <c r="L61" s="52"/>
      <c r="M61" s="52"/>
      <c r="N61" s="52"/>
      <c r="O61" s="52"/>
      <c r="P61" s="40"/>
      <c r="Q61" s="40"/>
      <c r="R61" s="40"/>
      <c r="S61" s="48"/>
    </row>
    <row r="62" spans="2:19" x14ac:dyDescent="0.3">
      <c r="C62" s="3" t="s">
        <v>130</v>
      </c>
      <c r="D62" s="30">
        <f>F51/D$56/D$57/D$58</f>
        <v>7289.8658499300836</v>
      </c>
      <c r="E62" s="52"/>
      <c r="F62" s="52"/>
      <c r="G62" s="52"/>
      <c r="H62" s="52"/>
      <c r="I62" s="52"/>
      <c r="J62" s="52"/>
      <c r="K62" s="52"/>
      <c r="L62" s="52"/>
      <c r="M62" s="52"/>
      <c r="N62" s="52"/>
      <c r="O62" s="52"/>
      <c r="P62" s="40"/>
      <c r="Q62" s="40"/>
      <c r="R62" s="40"/>
      <c r="S62" s="48"/>
    </row>
    <row r="63" spans="2:19" x14ac:dyDescent="0.3">
      <c r="C63" s="3" t="s">
        <v>131</v>
      </c>
      <c r="D63" s="30">
        <f>F52/D$56/D$57/D$58</f>
        <v>5398.4238678268248</v>
      </c>
      <c r="E63" s="52"/>
      <c r="F63" s="52"/>
      <c r="G63" s="52"/>
      <c r="H63" s="52"/>
      <c r="I63" s="52"/>
      <c r="J63" s="52"/>
      <c r="K63" s="52"/>
      <c r="L63" s="52"/>
      <c r="M63" s="52"/>
      <c r="N63" s="52"/>
      <c r="O63" s="52"/>
      <c r="P63" s="40"/>
      <c r="Q63" s="40"/>
      <c r="R63" s="40"/>
      <c r="S63" s="48"/>
    </row>
    <row r="64" spans="2:19" ht="14.5" x14ac:dyDescent="0.35">
      <c r="C64" s="3" t="s">
        <v>31</v>
      </c>
      <c r="D64" s="30">
        <f>D63-D62</f>
        <v>-1891.4419821032589</v>
      </c>
      <c r="E64" s="59" t="s">
        <v>207</v>
      </c>
      <c r="F64" s="52"/>
      <c r="G64" s="52"/>
      <c r="H64" s="52"/>
      <c r="I64" s="52"/>
      <c r="J64" s="52"/>
      <c r="K64" s="52"/>
      <c r="L64" s="52"/>
      <c r="M64" s="52"/>
      <c r="N64" s="52"/>
      <c r="O64" s="52"/>
      <c r="P64" s="40"/>
      <c r="Q64" s="40"/>
      <c r="R64" s="40"/>
      <c r="S64" s="48"/>
    </row>
    <row r="65" spans="2:19" x14ac:dyDescent="0.3">
      <c r="D65" s="48"/>
      <c r="E65" s="52"/>
      <c r="F65" s="52"/>
      <c r="G65" s="52"/>
      <c r="H65" s="52"/>
      <c r="I65" s="52"/>
      <c r="J65" s="52"/>
      <c r="K65" s="52"/>
      <c r="L65" s="52"/>
      <c r="M65" s="52"/>
      <c r="N65" s="52"/>
      <c r="O65" s="52"/>
      <c r="P65" s="40"/>
      <c r="Q65" s="40"/>
      <c r="R65" s="40"/>
      <c r="S65" s="48"/>
    </row>
    <row r="66" spans="2:19" x14ac:dyDescent="0.3">
      <c r="B66" s="22" t="s">
        <v>119</v>
      </c>
      <c r="D66" s="48"/>
      <c r="E66" s="52"/>
      <c r="F66" s="52"/>
      <c r="G66" s="52"/>
      <c r="H66" s="52"/>
      <c r="I66" s="52"/>
      <c r="J66" s="52"/>
      <c r="K66" s="52"/>
      <c r="L66" s="52"/>
      <c r="M66" s="52"/>
      <c r="N66" s="52"/>
      <c r="O66" s="52"/>
      <c r="P66" s="40"/>
      <c r="Q66" s="40"/>
      <c r="R66" s="40"/>
      <c r="S66" s="48"/>
    </row>
    <row r="67" spans="2:19" x14ac:dyDescent="0.3">
      <c r="B67" s="22" t="s">
        <v>206</v>
      </c>
      <c r="D67" s="48"/>
      <c r="E67" s="52"/>
      <c r="F67" s="52"/>
      <c r="G67" s="52"/>
      <c r="H67" s="52"/>
      <c r="I67" s="52"/>
      <c r="J67" s="52"/>
      <c r="K67" s="52"/>
      <c r="L67" s="52"/>
      <c r="M67" s="52"/>
      <c r="N67" s="52"/>
      <c r="O67" s="52"/>
      <c r="P67" s="40"/>
      <c r="Q67" s="40"/>
      <c r="R67" s="40"/>
      <c r="S67" s="48"/>
    </row>
    <row r="68" spans="2:19" x14ac:dyDescent="0.3">
      <c r="D68" s="48"/>
      <c r="E68" s="52"/>
      <c r="F68" s="52"/>
      <c r="G68" s="52"/>
      <c r="H68" s="52"/>
      <c r="I68" s="52"/>
      <c r="J68" s="52"/>
      <c r="K68" s="52"/>
      <c r="L68" s="52"/>
      <c r="M68" s="52"/>
      <c r="N68" s="52"/>
      <c r="O68" s="52"/>
      <c r="P68" s="40"/>
      <c r="Q68" s="40"/>
      <c r="R68" s="40"/>
      <c r="S68" s="48"/>
    </row>
    <row r="69" spans="2:19" x14ac:dyDescent="0.3">
      <c r="C69" s="35"/>
      <c r="D69" s="28" t="str">
        <f>D61</f>
        <v>2025/26</v>
      </c>
      <c r="E69" s="52"/>
      <c r="F69" s="52"/>
      <c r="G69" s="52"/>
      <c r="H69" s="52"/>
      <c r="I69" s="52"/>
      <c r="J69" s="52"/>
      <c r="K69" s="52"/>
      <c r="L69" s="52"/>
      <c r="M69" s="52"/>
      <c r="N69" s="52"/>
      <c r="O69" s="52"/>
      <c r="P69" s="40"/>
      <c r="Q69" s="40"/>
      <c r="R69" s="40"/>
      <c r="S69" s="48"/>
    </row>
    <row r="70" spans="2:19" x14ac:dyDescent="0.3">
      <c r="C70" s="24" t="s">
        <v>132</v>
      </c>
      <c r="D70" s="30">
        <f>MAX(D62:D63)</f>
        <v>7289.8658499300836</v>
      </c>
    </row>
    <row r="72" spans="2:19" ht="14.5" x14ac:dyDescent="0.35">
      <c r="B72" s="75" t="s">
        <v>195</v>
      </c>
    </row>
  </sheetData>
  <phoneticPr fontId="15" type="noConversion"/>
  <hyperlinks>
    <hyperlink ref="B72" location="Contents!A1" display="Link to Contents page" xr:uid="{32E21292-A3E5-493C-B67C-AD450901886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2D0E-3579-4348-AB0B-0C84DDE9BDEB}">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4.26953125" style="23" customWidth="1"/>
    <col min="4" max="5" width="10.81640625" style="23" customWidth="1"/>
    <col min="6" max="15" width="10.81640625" style="23" bestFit="1" customWidth="1"/>
    <col min="16" max="16" width="10.81640625" style="23" customWidth="1"/>
    <col min="17" max="19" width="10.81640625" style="23" bestFit="1" customWidth="1"/>
    <col min="20" max="20" width="9.81640625" style="23" bestFit="1" customWidth="1"/>
    <col min="21" max="16384" width="9.1796875" style="23"/>
  </cols>
  <sheetData>
    <row r="1" spans="1:22" x14ac:dyDescent="0.3">
      <c r="A1" s="22" t="s">
        <v>116</v>
      </c>
    </row>
    <row r="2" spans="1:22" x14ac:dyDescent="0.3">
      <c r="A2" s="2" t="s">
        <v>161</v>
      </c>
    </row>
    <row r="3" spans="1:22" x14ac:dyDescent="0.3">
      <c r="A3" s="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Data'!B10</f>
        <v>25960.290754458485</v>
      </c>
      <c r="E9" s="29">
        <f>'Input Data'!C10</f>
        <v>25817.597965443769</v>
      </c>
      <c r="F9" s="29">
        <f>'Input Data'!D10</f>
        <v>26511.689456496591</v>
      </c>
      <c r="G9" s="29">
        <f>'Input Data'!E10</f>
        <v>26810.704620412143</v>
      </c>
      <c r="H9" s="29">
        <f>'Input Data'!F10</f>
        <v>27320.312062669425</v>
      </c>
      <c r="I9" s="29">
        <f>'Input Data'!G10</f>
        <v>27850.379441201465</v>
      </c>
      <c r="J9" s="29">
        <f>'Input Data'!H10</f>
        <v>28036.067837400151</v>
      </c>
      <c r="K9" s="29">
        <f>'Input Data'!I10</f>
        <v>28100.535436935039</v>
      </c>
      <c r="L9" s="29">
        <f>'Input Data'!J10</f>
        <v>28312.669531734733</v>
      </c>
      <c r="M9" s="29">
        <f>'Input Data'!K10</f>
        <v>28518.838488760284</v>
      </c>
      <c r="N9" s="29">
        <f>'Input Data'!L10</f>
        <v>29119.882970258055</v>
      </c>
      <c r="O9" s="29">
        <f>'Input Data'!M10</f>
        <v>29675.493435495351</v>
      </c>
      <c r="P9" s="29">
        <f>'Input Data'!N10</f>
        <v>29878.29049901809</v>
      </c>
      <c r="Q9" s="29">
        <f>'Input Data'!O10</f>
        <v>30026.486147149873</v>
      </c>
      <c r="R9" s="30">
        <f>'Input Data'!P10</f>
        <v>30138.362431247468</v>
      </c>
      <c r="S9" s="30">
        <f>'Input Data'!Q10</f>
        <v>30206.106595431353</v>
      </c>
      <c r="T9" s="30">
        <f>'Input Data'!R10</f>
        <v>30223.833362367281</v>
      </c>
      <c r="V9" s="31"/>
    </row>
    <row r="10" spans="1:22" x14ac:dyDescent="0.3">
      <c r="C10" s="24" t="s">
        <v>26</v>
      </c>
      <c r="D10" s="28">
        <f>D9</f>
        <v>25960.290754458485</v>
      </c>
      <c r="E10" s="29">
        <f t="shared" ref="E10:O10" si="0">E9</f>
        <v>25817.597965443769</v>
      </c>
      <c r="F10" s="29">
        <f t="shared" si="0"/>
        <v>26511.689456496591</v>
      </c>
      <c r="G10" s="29">
        <f t="shared" si="0"/>
        <v>26810.704620412143</v>
      </c>
      <c r="H10" s="29">
        <f t="shared" si="0"/>
        <v>27320.312062669425</v>
      </c>
      <c r="I10" s="29">
        <f t="shared" si="0"/>
        <v>27850.379441201465</v>
      </c>
      <c r="J10" s="29">
        <f t="shared" si="0"/>
        <v>28036.067837400151</v>
      </c>
      <c r="K10" s="29">
        <f t="shared" si="0"/>
        <v>28100.535436935039</v>
      </c>
      <c r="L10" s="29">
        <f t="shared" si="0"/>
        <v>28312.669531734733</v>
      </c>
      <c r="M10" s="29">
        <f t="shared" si="0"/>
        <v>28518.838488760284</v>
      </c>
      <c r="N10" s="29">
        <f t="shared" si="0"/>
        <v>29119.882970258055</v>
      </c>
      <c r="O10" s="29">
        <f t="shared" si="0"/>
        <v>29675.493435495351</v>
      </c>
      <c r="P10" s="29">
        <f t="shared" ref="P10" si="1">P9</f>
        <v>29878.29049901809</v>
      </c>
      <c r="Q10" s="29">
        <f>Q9</f>
        <v>30026.486147149873</v>
      </c>
      <c r="R10" s="30">
        <f>'Input Data'!B270</f>
        <v>29887.181146780498</v>
      </c>
      <c r="S10" s="30">
        <f>'Input Data'!C270</f>
        <v>30080.702344002064</v>
      </c>
      <c r="T10" s="30"/>
      <c r="V10" s="31"/>
    </row>
    <row r="11" spans="1:22" x14ac:dyDescent="0.3">
      <c r="C11" s="3" t="s">
        <v>28</v>
      </c>
      <c r="D11" s="28"/>
      <c r="E11" s="29"/>
      <c r="F11" s="29"/>
      <c r="G11" s="29"/>
      <c r="H11" s="29"/>
      <c r="I11" s="29"/>
      <c r="J11" s="29"/>
      <c r="K11" s="29"/>
      <c r="L11" s="29"/>
      <c r="M11" s="29"/>
      <c r="N11" s="29"/>
      <c r="O11" s="29"/>
      <c r="P11" s="29"/>
      <c r="Q11" s="29"/>
      <c r="R11" s="30">
        <f>R10-R9</f>
        <v>-251.18128446696937</v>
      </c>
      <c r="S11" s="30">
        <f>S10-S9</f>
        <v>-125.40425142928871</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2">E8</f>
        <v>2011/12</v>
      </c>
      <c r="F16" s="27" t="str">
        <f t="shared" si="2"/>
        <v>2012/13</v>
      </c>
      <c r="G16" s="27" t="str">
        <f t="shared" si="2"/>
        <v>2013/14</v>
      </c>
      <c r="H16" s="27" t="str">
        <f t="shared" si="2"/>
        <v>2014/15</v>
      </c>
      <c r="I16" s="27" t="str">
        <f t="shared" si="2"/>
        <v>2015/16</v>
      </c>
      <c r="J16" s="27" t="str">
        <f t="shared" si="2"/>
        <v>2016/17</v>
      </c>
      <c r="K16" s="27" t="str">
        <f t="shared" si="2"/>
        <v>2017/18</v>
      </c>
      <c r="L16" s="27" t="str">
        <f t="shared" si="2"/>
        <v>2018/19</v>
      </c>
      <c r="M16" s="27" t="str">
        <f t="shared" si="2"/>
        <v>2019/20</v>
      </c>
      <c r="N16" s="27" t="str">
        <f t="shared" si="2"/>
        <v>2020/21</v>
      </c>
      <c r="O16" s="27" t="str">
        <f t="shared" si="2"/>
        <v>2021/22</v>
      </c>
      <c r="P16" s="27" t="str">
        <f t="shared" si="2"/>
        <v>2022/23</v>
      </c>
      <c r="Q16" s="27" t="str">
        <f t="shared" si="2"/>
        <v>2023/24</v>
      </c>
      <c r="R16" s="27" t="str">
        <f t="shared" si="2"/>
        <v>2024/25</v>
      </c>
      <c r="S16" s="27" t="str">
        <f t="shared" si="2"/>
        <v>2025/26</v>
      </c>
      <c r="T16" s="27" t="str">
        <f t="shared" si="2"/>
        <v>2026/27</v>
      </c>
    </row>
    <row r="17" spans="2:21" x14ac:dyDescent="0.3">
      <c r="C17" s="3" t="s">
        <v>106</v>
      </c>
      <c r="D17" s="36"/>
      <c r="E17" s="29">
        <f>E21+E24</f>
        <v>2990.8184201915542</v>
      </c>
      <c r="F17" s="29">
        <f t="shared" ref="F17:O18" si="3">F21+F24</f>
        <v>2569.3754284360834</v>
      </c>
      <c r="G17" s="29">
        <f t="shared" si="3"/>
        <v>2787.5152754290275</v>
      </c>
      <c r="H17" s="29">
        <f t="shared" si="3"/>
        <v>2967.4589489284754</v>
      </c>
      <c r="I17" s="29">
        <f t="shared" si="3"/>
        <v>3171.8261740442904</v>
      </c>
      <c r="J17" s="29">
        <f t="shared" si="3"/>
        <v>3262.8391585478553</v>
      </c>
      <c r="K17" s="29">
        <f t="shared" si="3"/>
        <v>3270.383251492286</v>
      </c>
      <c r="L17" s="29">
        <f t="shared" si="3"/>
        <v>3095.8203250311981</v>
      </c>
      <c r="M17" s="29">
        <f t="shared" si="3"/>
        <v>2900.9297052124612</v>
      </c>
      <c r="N17" s="29">
        <f t="shared" si="3"/>
        <v>2406.6796813159749</v>
      </c>
      <c r="O17" s="29">
        <f t="shared" si="3"/>
        <v>2339.2517432431569</v>
      </c>
      <c r="P17" s="29">
        <f t="shared" ref="P17:T17" si="4">P21+P24</f>
        <v>2937.7971639321618</v>
      </c>
      <c r="Q17" s="29">
        <f>Q21+Q24</f>
        <v>2964.3831452281156</v>
      </c>
      <c r="R17" s="30">
        <f>R21+R24</f>
        <v>2902.421477602411</v>
      </c>
      <c r="S17" s="30">
        <f t="shared" si="4"/>
        <v>2827.5764042601759</v>
      </c>
      <c r="T17" s="30">
        <f t="shared" si="4"/>
        <v>2899.8436411716393</v>
      </c>
    </row>
    <row r="18" spans="2:21" x14ac:dyDescent="0.3">
      <c r="C18" s="3" t="s">
        <v>110</v>
      </c>
      <c r="D18" s="36"/>
      <c r="E18" s="29">
        <f>E22+E25</f>
        <v>2990.8184201915542</v>
      </c>
      <c r="F18" s="29">
        <f t="shared" si="3"/>
        <v>2569.3754284360834</v>
      </c>
      <c r="G18" s="29">
        <f t="shared" si="3"/>
        <v>2787.5152754290275</v>
      </c>
      <c r="H18" s="29">
        <f t="shared" si="3"/>
        <v>2967.4589489284754</v>
      </c>
      <c r="I18" s="29">
        <f t="shared" si="3"/>
        <v>3171.8261740442904</v>
      </c>
      <c r="J18" s="29">
        <f t="shared" si="3"/>
        <v>3262.8391585478553</v>
      </c>
      <c r="K18" s="29">
        <f t="shared" si="3"/>
        <v>3270.383251492286</v>
      </c>
      <c r="L18" s="29">
        <f t="shared" si="3"/>
        <v>3095.8203250311981</v>
      </c>
      <c r="M18" s="29">
        <f t="shared" si="3"/>
        <v>2900.9297052124612</v>
      </c>
      <c r="N18" s="29">
        <f t="shared" si="3"/>
        <v>2406.6796813159749</v>
      </c>
      <c r="O18" s="29">
        <f t="shared" si="3"/>
        <v>2339.2517432431569</v>
      </c>
      <c r="P18" s="29">
        <f t="shared" ref="P18:T18" si="5">P22+P25</f>
        <v>2937.7971639321618</v>
      </c>
      <c r="Q18" s="29">
        <f t="shared" si="5"/>
        <v>2964.3831452281156</v>
      </c>
      <c r="R18" s="30">
        <f t="shared" si="5"/>
        <v>2902.421477602411</v>
      </c>
      <c r="S18" s="30">
        <f t="shared" si="5"/>
        <v>2804.01061581461</v>
      </c>
      <c r="T18" s="30">
        <f t="shared" si="5"/>
        <v>2887.8045946982311</v>
      </c>
    </row>
    <row r="19" spans="2:21" x14ac:dyDescent="0.3">
      <c r="C19" s="3" t="s">
        <v>149</v>
      </c>
      <c r="D19" s="37"/>
      <c r="E19" s="38"/>
      <c r="F19" s="38"/>
      <c r="G19" s="38"/>
      <c r="H19" s="38"/>
      <c r="I19" s="38"/>
      <c r="J19" s="38"/>
      <c r="K19" s="38"/>
      <c r="L19" s="38"/>
      <c r="M19" s="38"/>
      <c r="N19" s="38"/>
      <c r="O19" s="38"/>
      <c r="P19" s="38"/>
      <c r="Q19" s="38"/>
      <c r="R19" s="30">
        <f>R18-R17</f>
        <v>0</v>
      </c>
      <c r="S19" s="30">
        <f>S18-S17</f>
        <v>-23.565788445565886</v>
      </c>
      <c r="T19" s="30">
        <f t="shared" ref="T19" si="6">T18-T17</f>
        <v>-12.039046473408234</v>
      </c>
    </row>
    <row r="20" spans="2:21" x14ac:dyDescent="0.3">
      <c r="C20" s="24" t="s">
        <v>24</v>
      </c>
      <c r="D20" s="28"/>
      <c r="E20" s="44">
        <f>'Input Data'!B36</f>
        <v>7.8437577877864692E-2</v>
      </c>
      <c r="F20" s="44">
        <f>'Input Data'!C36</f>
        <v>7.0505618441921325E-2</v>
      </c>
      <c r="G20" s="44">
        <f>'Input Data'!D36</f>
        <v>7.6351005112342565E-2</v>
      </c>
      <c r="H20" s="44">
        <f>'Input Data'!E36</f>
        <v>8.4239592333041513E-2</v>
      </c>
      <c r="I20" s="44">
        <f>'Input Data'!F36</f>
        <v>9.0637237346617827E-2</v>
      </c>
      <c r="J20" s="44">
        <f>'Input Data'!G36</f>
        <v>9.3172566932780976E-2</v>
      </c>
      <c r="K20" s="44">
        <f>'Input Data'!H36</f>
        <v>9.3430330955374702E-2</v>
      </c>
      <c r="L20" s="44">
        <f>'Input Data'!I36</f>
        <v>9.0713872951322702E-2</v>
      </c>
      <c r="M20" s="44">
        <f>'Input Data'!J36</f>
        <v>8.3332164068151512E-2</v>
      </c>
      <c r="N20" s="44">
        <f>'Input Data'!K36</f>
        <v>6.8679457458312304E-2</v>
      </c>
      <c r="O20" s="44">
        <f>'Input Data'!L36</f>
        <v>6.3247061357984927E-2</v>
      </c>
      <c r="P20" s="44">
        <f>'Input Data'!M36</f>
        <v>8.1967672000777675E-2</v>
      </c>
      <c r="Q20" s="44">
        <f>'Input Data'!N36</f>
        <v>8.3754509765018997E-2</v>
      </c>
      <c r="R20" s="45">
        <f>'Input Data'!O36</f>
        <v>8.0732745071950593E-2</v>
      </c>
      <c r="S20" s="45">
        <f>'Input Data'!P36</f>
        <v>7.8055825321825881E-2</v>
      </c>
      <c r="T20" s="45">
        <f>'Input Data'!Q36</f>
        <v>8.0237883771389046E-2</v>
      </c>
    </row>
    <row r="21" spans="2:21" x14ac:dyDescent="0.3">
      <c r="C21" s="3" t="s">
        <v>150</v>
      </c>
      <c r="D21" s="36"/>
      <c r="E21" s="29">
        <f>E$20*D9</f>
        <v>2036.2623277848481</v>
      </c>
      <c r="F21" s="29">
        <f t="shared" ref="F21:P21" si="7">F20*E9</f>
        <v>1820.2857112385027</v>
      </c>
      <c r="G21" s="29">
        <f t="shared" si="7"/>
        <v>2024.1941372298097</v>
      </c>
      <c r="H21" s="29">
        <f t="shared" si="7"/>
        <v>2258.5228273851117</v>
      </c>
      <c r="I21" s="29">
        <f t="shared" si="7"/>
        <v>2476.2376088078349</v>
      </c>
      <c r="J21" s="29">
        <f t="shared" si="7"/>
        <v>2594.8913425886908</v>
      </c>
      <c r="K21" s="29">
        <f t="shared" si="7"/>
        <v>2619.4190967356326</v>
      </c>
      <c r="L21" s="29">
        <f t="shared" si="7"/>
        <v>2549.1084014902667</v>
      </c>
      <c r="M21" s="29">
        <f t="shared" si="7"/>
        <v>2359.3560226258733</v>
      </c>
      <c r="N21" s="29">
        <f t="shared" si="7"/>
        <v>1958.6583547492914</v>
      </c>
      <c r="O21" s="29">
        <f t="shared" si="7"/>
        <v>1841.7470249572516</v>
      </c>
      <c r="P21" s="29">
        <f t="shared" si="7"/>
        <v>2432.4311123819139</v>
      </c>
      <c r="Q21" s="29">
        <f t="shared" ref="Q21" si="8">Q20*P9</f>
        <v>2502.4415733620849</v>
      </c>
      <c r="R21" s="30">
        <f>R20*Q9</f>
        <v>2424.1206515243066</v>
      </c>
      <c r="S21" s="30">
        <f t="shared" ref="S21" si="9">S20*R9</f>
        <v>2352.474753419332</v>
      </c>
      <c r="T21" s="30">
        <f t="shared" ref="T21" si="10">T20*S9</f>
        <v>2423.6740701904091</v>
      </c>
    </row>
    <row r="22" spans="2:21" x14ac:dyDescent="0.3">
      <c r="C22" s="3" t="s">
        <v>151</v>
      </c>
      <c r="D22" s="36"/>
      <c r="E22" s="29">
        <f>E$20*D10</f>
        <v>2036.2623277848481</v>
      </c>
      <c r="F22" s="29">
        <f t="shared" ref="F22:N22" si="11">F$20*E10</f>
        <v>1820.2857112385027</v>
      </c>
      <c r="G22" s="29">
        <f t="shared" si="11"/>
        <v>2024.1941372298097</v>
      </c>
      <c r="H22" s="29">
        <f t="shared" si="11"/>
        <v>2258.5228273851117</v>
      </c>
      <c r="I22" s="29">
        <f t="shared" si="11"/>
        <v>2476.2376088078349</v>
      </c>
      <c r="J22" s="29">
        <f t="shared" si="11"/>
        <v>2594.8913425886908</v>
      </c>
      <c r="K22" s="29">
        <f t="shared" si="11"/>
        <v>2619.4190967356326</v>
      </c>
      <c r="L22" s="29">
        <f t="shared" si="11"/>
        <v>2549.1084014902667</v>
      </c>
      <c r="M22" s="29">
        <f t="shared" si="11"/>
        <v>2359.3560226258733</v>
      </c>
      <c r="N22" s="29">
        <f t="shared" si="11"/>
        <v>1958.6583547492914</v>
      </c>
      <c r="O22" s="29">
        <f t="shared" ref="O22:P22" si="12">O$20*N10</f>
        <v>1841.7470249572516</v>
      </c>
      <c r="P22" s="29">
        <f t="shared" si="12"/>
        <v>2432.4311123819139</v>
      </c>
      <c r="Q22" s="29">
        <f t="shared" ref="Q22" si="13">Q$20*P10</f>
        <v>2502.4415733620849</v>
      </c>
      <c r="R22" s="30">
        <f>R$20*Q10</f>
        <v>2424.1206515243066</v>
      </c>
      <c r="S22" s="30">
        <f t="shared" ref="S22" si="14">S$20*R10</f>
        <v>2332.8685909548662</v>
      </c>
      <c r="T22" s="30">
        <f t="shared" ref="T22" si="15">T$20*S10</f>
        <v>2413.6118984397876</v>
      </c>
      <c r="U22" s="39"/>
    </row>
    <row r="23" spans="2:21" x14ac:dyDescent="0.3">
      <c r="C23" s="24" t="s">
        <v>29</v>
      </c>
      <c r="D23" s="28"/>
      <c r="E23" s="44">
        <f>'Input Data'!B61</f>
        <v>3.6769853675185371E-2</v>
      </c>
      <c r="F23" s="44">
        <f>'Input Data'!C61</f>
        <v>2.9014694480881575E-2</v>
      </c>
      <c r="G23" s="44">
        <f>'Input Data'!D61</f>
        <v>2.8791870825575341E-2</v>
      </c>
      <c r="H23" s="44">
        <f>'Input Data'!E61</f>
        <v>2.6442278618952077E-2</v>
      </c>
      <c r="I23" s="44">
        <f>'Input Data'!F61</f>
        <v>2.5460491214041089E-2</v>
      </c>
      <c r="J23" s="44">
        <f>'Input Data'!G61</f>
        <v>2.3983436827830495E-2</v>
      </c>
      <c r="K23" s="44">
        <f>'Input Data'!H61</f>
        <v>2.321881080228614E-2</v>
      </c>
      <c r="L23" s="44">
        <f>'Input Data'!I61</f>
        <v>1.9455569619585941E-2</v>
      </c>
      <c r="M23" s="44">
        <f>'Input Data'!J61</f>
        <v>1.9128315752054242E-2</v>
      </c>
      <c r="N23" s="44">
        <f>'Input Data'!K61</f>
        <v>1.5709662465505231E-2</v>
      </c>
      <c r="O23" s="44">
        <f>'Input Data'!L61</f>
        <v>1.7084708712395497E-2</v>
      </c>
      <c r="P23" s="44">
        <f>'Input Data'!M61</f>
        <v>1.7029743840611972E-2</v>
      </c>
      <c r="Q23" s="44">
        <f>'Input Data'!N61</f>
        <v>1.5460776508656399E-2</v>
      </c>
      <c r="R23" s="45">
        <f>'Input Data'!O61</f>
        <v>1.5929297345487259E-2</v>
      </c>
      <c r="S23" s="45">
        <f>'Input Data'!P61</f>
        <v>1.5764016771802374E-2</v>
      </c>
      <c r="T23" s="45">
        <f>'Input Data'!Q61</f>
        <v>1.5764016771802374E-2</v>
      </c>
    </row>
    <row r="24" spans="2:21" x14ac:dyDescent="0.3">
      <c r="C24" s="3" t="s">
        <v>152</v>
      </c>
      <c r="D24" s="36"/>
      <c r="E24" s="29">
        <f>E$23*D9</f>
        <v>954.55609240670617</v>
      </c>
      <c r="F24" s="29">
        <f t="shared" ref="F24:N24" si="16">F23*E9</f>
        <v>749.08971719758074</v>
      </c>
      <c r="G24" s="29">
        <f t="shared" si="16"/>
        <v>763.32113819921756</v>
      </c>
      <c r="H24" s="29">
        <f t="shared" si="16"/>
        <v>708.9361215433637</v>
      </c>
      <c r="I24" s="29">
        <f t="shared" si="16"/>
        <v>695.58856523645568</v>
      </c>
      <c r="J24" s="29">
        <f t="shared" si="16"/>
        <v>667.94781595916447</v>
      </c>
      <c r="K24" s="29">
        <f t="shared" si="16"/>
        <v>650.96415475665367</v>
      </c>
      <c r="L24" s="29">
        <f t="shared" si="16"/>
        <v>546.71192354093148</v>
      </c>
      <c r="M24" s="29">
        <f t="shared" si="16"/>
        <v>541.57368258658767</v>
      </c>
      <c r="N24" s="29">
        <f t="shared" si="16"/>
        <v>448.02132656668334</v>
      </c>
      <c r="O24" s="29">
        <f t="shared" ref="O24:P24" si="17">O23*N9</f>
        <v>497.50471828590508</v>
      </c>
      <c r="P24" s="29">
        <f t="shared" si="17"/>
        <v>505.36605155024796</v>
      </c>
      <c r="Q24" s="29">
        <f t="shared" ref="Q24" si="18">Q23*P9</f>
        <v>461.94157186603059</v>
      </c>
      <c r="R24" s="30">
        <f>R23*Q9</f>
        <v>478.30082607810442</v>
      </c>
      <c r="S24" s="30">
        <f>S23*R9</f>
        <v>475.10165084084366</v>
      </c>
      <c r="T24" s="30">
        <f t="shared" ref="T24" si="19">T23*S9</f>
        <v>476.16957098123015</v>
      </c>
    </row>
    <row r="25" spans="2:21" x14ac:dyDescent="0.3">
      <c r="C25" s="3" t="s">
        <v>153</v>
      </c>
      <c r="D25" s="36"/>
      <c r="E25" s="29">
        <f>E$23*D10</f>
        <v>954.55609240670617</v>
      </c>
      <c r="F25" s="29">
        <f t="shared" ref="F25:N25" si="20">F$23*E10</f>
        <v>749.08971719758074</v>
      </c>
      <c r="G25" s="29">
        <f t="shared" si="20"/>
        <v>763.32113819921756</v>
      </c>
      <c r="H25" s="29">
        <f t="shared" si="20"/>
        <v>708.9361215433637</v>
      </c>
      <c r="I25" s="29">
        <f t="shared" si="20"/>
        <v>695.58856523645568</v>
      </c>
      <c r="J25" s="29">
        <f t="shared" si="20"/>
        <v>667.94781595916447</v>
      </c>
      <c r="K25" s="29">
        <f t="shared" si="20"/>
        <v>650.96415475665367</v>
      </c>
      <c r="L25" s="29">
        <f t="shared" si="20"/>
        <v>546.71192354093148</v>
      </c>
      <c r="M25" s="29">
        <f t="shared" si="20"/>
        <v>541.57368258658767</v>
      </c>
      <c r="N25" s="29">
        <f t="shared" si="20"/>
        <v>448.02132656668334</v>
      </c>
      <c r="O25" s="29">
        <f t="shared" ref="O25:P25" si="21">O$23*N10</f>
        <v>497.50471828590508</v>
      </c>
      <c r="P25" s="29">
        <f t="shared" si="21"/>
        <v>505.36605155024796</v>
      </c>
      <c r="Q25" s="29">
        <f t="shared" ref="Q25" si="22">Q$23*P10</f>
        <v>461.94157186603059</v>
      </c>
      <c r="R25" s="30">
        <f t="shared" ref="R25" si="23">R$23*Q10</f>
        <v>478.30082607810442</v>
      </c>
      <c r="S25" s="30">
        <f t="shared" ref="S25" si="24">S$23*R10</f>
        <v>471.14202485974351</v>
      </c>
      <c r="T25" s="30">
        <f t="shared" ref="T25" si="25">T$23*S10</f>
        <v>474.1926962584435</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26">E16</f>
        <v>2011/12</v>
      </c>
      <c r="F29" s="27" t="str">
        <f t="shared" si="26"/>
        <v>2012/13</v>
      </c>
      <c r="G29" s="27" t="str">
        <f t="shared" si="26"/>
        <v>2013/14</v>
      </c>
      <c r="H29" s="27" t="str">
        <f t="shared" si="26"/>
        <v>2014/15</v>
      </c>
      <c r="I29" s="27" t="str">
        <f t="shared" si="26"/>
        <v>2015/16</v>
      </c>
      <c r="J29" s="27" t="str">
        <f t="shared" si="26"/>
        <v>2016/17</v>
      </c>
      <c r="K29" s="27" t="str">
        <f t="shared" si="26"/>
        <v>2017/18</v>
      </c>
      <c r="L29" s="27" t="str">
        <f t="shared" si="26"/>
        <v>2018/19</v>
      </c>
      <c r="M29" s="27" t="str">
        <f t="shared" si="26"/>
        <v>2019/20</v>
      </c>
      <c r="N29" s="27" t="str">
        <f t="shared" si="26"/>
        <v>2020/21</v>
      </c>
      <c r="O29" s="27" t="str">
        <f t="shared" si="26"/>
        <v>2021/22</v>
      </c>
      <c r="P29" s="27" t="str">
        <f t="shared" si="26"/>
        <v>2022/23</v>
      </c>
      <c r="Q29" s="27" t="str">
        <f t="shared" si="26"/>
        <v>2023/24</v>
      </c>
      <c r="R29" s="27" t="str">
        <f t="shared" si="26"/>
        <v>2024/25</v>
      </c>
      <c r="S29" s="27" t="str">
        <f t="shared" si="26"/>
        <v>2025/26</v>
      </c>
      <c r="T29" s="27" t="str">
        <f t="shared" si="26"/>
        <v>2026/27</v>
      </c>
    </row>
    <row r="30" spans="2:21" x14ac:dyDescent="0.3">
      <c r="C30" s="3" t="s">
        <v>107</v>
      </c>
      <c r="D30" s="28"/>
      <c r="E30" s="29">
        <f>'Input Data'!B294</f>
        <v>2879.1448597842236</v>
      </c>
      <c r="F30" s="29">
        <f>'Input Data'!C294</f>
        <v>3214.6897031668004</v>
      </c>
      <c r="G30" s="29">
        <f>'Input Data'!D294</f>
        <v>3116.8139857290957</v>
      </c>
      <c r="H30" s="29">
        <f>'Input Data'!E294</f>
        <v>3556.1665532359752</v>
      </c>
      <c r="I30" s="29">
        <f>'Input Data'!F294</f>
        <v>3624.6194500188276</v>
      </c>
      <c r="J30" s="29">
        <f>'Input Data'!G294</f>
        <v>3473.8281090448063</v>
      </c>
      <c r="K30" s="29">
        <f>'Input Data'!H294</f>
        <v>3482.6737728021744</v>
      </c>
      <c r="L30" s="29">
        <f>'Input Data'!I294</f>
        <v>3417.3995962192739</v>
      </c>
      <c r="M30" s="29">
        <f>'Input Data'!J294</f>
        <v>3350.0807235927268</v>
      </c>
      <c r="N30" s="29">
        <f>'Input Data'!K294</f>
        <v>3191.5846027048869</v>
      </c>
      <c r="O30" s="29">
        <f>'Input Data'!L294</f>
        <v>3234.5199280465508</v>
      </c>
      <c r="P30" s="29">
        <f>'Input Data'!M294</f>
        <v>3309.2404139354667</v>
      </c>
      <c r="Q30" s="29">
        <f>'Input Data'!N294</f>
        <v>3216.5172395632217</v>
      </c>
      <c r="R30" s="30">
        <f t="shared" ref="R30:S30" si="27">R9*($D$6+1)-Q9+R17</f>
        <v>3167.7885467726428</v>
      </c>
      <c r="S30" s="30">
        <f t="shared" si="27"/>
        <v>3049.1563657902871</v>
      </c>
      <c r="T30" s="30">
        <f>T9*($D$6+1)-S9+T17</f>
        <v>3071.4964855869657</v>
      </c>
    </row>
    <row r="31" spans="2:21" x14ac:dyDescent="0.3">
      <c r="C31" s="3" t="s">
        <v>111</v>
      </c>
      <c r="D31" s="28"/>
      <c r="E31" s="29">
        <f>E30</f>
        <v>2879.1448597842236</v>
      </c>
      <c r="F31" s="29">
        <f t="shared" ref="F31:Q31" si="28">F30</f>
        <v>3214.6897031668004</v>
      </c>
      <c r="G31" s="29">
        <f t="shared" si="28"/>
        <v>3116.8139857290957</v>
      </c>
      <c r="H31" s="29">
        <f t="shared" si="28"/>
        <v>3556.1665532359752</v>
      </c>
      <c r="I31" s="29">
        <f t="shared" si="28"/>
        <v>3624.6194500188276</v>
      </c>
      <c r="J31" s="29">
        <f t="shared" si="28"/>
        <v>3473.8281090448063</v>
      </c>
      <c r="K31" s="29">
        <f t="shared" si="28"/>
        <v>3482.6737728021744</v>
      </c>
      <c r="L31" s="29">
        <f t="shared" si="28"/>
        <v>3417.3995962192739</v>
      </c>
      <c r="M31" s="29">
        <f t="shared" si="28"/>
        <v>3350.0807235927268</v>
      </c>
      <c r="N31" s="29">
        <f t="shared" si="28"/>
        <v>3191.5846027048869</v>
      </c>
      <c r="O31" s="29">
        <f t="shared" si="28"/>
        <v>3234.5199280465508</v>
      </c>
      <c r="P31" s="29">
        <f t="shared" si="28"/>
        <v>3309.2404139354667</v>
      </c>
      <c r="Q31" s="29">
        <f t="shared" si="28"/>
        <v>3216.5172395632217</v>
      </c>
      <c r="R31" s="30">
        <f t="shared" ref="R31:S31" si="29">R9*($D$6+1)-Q10+R18</f>
        <v>3167.7885467726428</v>
      </c>
      <c r="S31" s="30">
        <f t="shared" si="29"/>
        <v>3276.7718618116905</v>
      </c>
      <c r="T31" s="30">
        <f>T9*($D$6+1)-S10+T18</f>
        <v>3184.8616905428462</v>
      </c>
      <c r="U31" s="32"/>
    </row>
    <row r="33" spans="2:21" x14ac:dyDescent="0.3">
      <c r="B33" s="22" t="s">
        <v>154</v>
      </c>
    </row>
    <row r="35" spans="2:21" x14ac:dyDescent="0.3">
      <c r="C35" s="36"/>
      <c r="D35" s="28" t="str">
        <f>D29</f>
        <v>2010/11</v>
      </c>
      <c r="E35" s="28" t="str">
        <f t="shared" ref="E35:T35" si="30">E29</f>
        <v>2011/12</v>
      </c>
      <c r="F35" s="28" t="str">
        <f t="shared" si="30"/>
        <v>2012/13</v>
      </c>
      <c r="G35" s="28" t="str">
        <f t="shared" si="30"/>
        <v>2013/14</v>
      </c>
      <c r="H35" s="28" t="str">
        <f t="shared" si="30"/>
        <v>2014/15</v>
      </c>
      <c r="I35" s="28" t="str">
        <f t="shared" si="30"/>
        <v>2015/16</v>
      </c>
      <c r="J35" s="28" t="str">
        <f t="shared" si="30"/>
        <v>2016/17</v>
      </c>
      <c r="K35" s="28" t="str">
        <f t="shared" si="30"/>
        <v>2017/18</v>
      </c>
      <c r="L35" s="28" t="str">
        <f t="shared" si="30"/>
        <v>2018/19</v>
      </c>
      <c r="M35" s="28" t="str">
        <f t="shared" si="30"/>
        <v>2019/20</v>
      </c>
      <c r="N35" s="28" t="str">
        <f t="shared" si="30"/>
        <v>2020/21</v>
      </c>
      <c r="O35" s="28" t="str">
        <f t="shared" si="30"/>
        <v>2021/22</v>
      </c>
      <c r="P35" s="28" t="str">
        <f t="shared" si="30"/>
        <v>2022/23</v>
      </c>
      <c r="Q35" s="28" t="str">
        <f t="shared" si="30"/>
        <v>2023/24</v>
      </c>
      <c r="R35" s="28" t="str">
        <f t="shared" si="30"/>
        <v>2024/25</v>
      </c>
      <c r="S35" s="28" t="str">
        <f t="shared" si="30"/>
        <v>2025/26</v>
      </c>
      <c r="T35" s="28" t="str">
        <f t="shared" si="30"/>
        <v>2026/27</v>
      </c>
    </row>
    <row r="36" spans="2:21" x14ac:dyDescent="0.3">
      <c r="C36" s="3" t="s">
        <v>107</v>
      </c>
      <c r="D36" s="37"/>
      <c r="E36" s="29">
        <f t="shared" ref="E36:T36" si="31">E30</f>
        <v>2879.1448597842236</v>
      </c>
      <c r="F36" s="29">
        <f t="shared" si="31"/>
        <v>3214.6897031668004</v>
      </c>
      <c r="G36" s="29">
        <f t="shared" si="31"/>
        <v>3116.8139857290957</v>
      </c>
      <c r="H36" s="29">
        <f t="shared" si="31"/>
        <v>3556.1665532359752</v>
      </c>
      <c r="I36" s="29">
        <f t="shared" si="31"/>
        <v>3624.6194500188276</v>
      </c>
      <c r="J36" s="29">
        <f t="shared" si="31"/>
        <v>3473.8281090448063</v>
      </c>
      <c r="K36" s="29">
        <f t="shared" si="31"/>
        <v>3482.6737728021744</v>
      </c>
      <c r="L36" s="29">
        <f t="shared" si="31"/>
        <v>3417.3995962192739</v>
      </c>
      <c r="M36" s="29">
        <f t="shared" si="31"/>
        <v>3350.0807235927268</v>
      </c>
      <c r="N36" s="29">
        <f t="shared" si="31"/>
        <v>3191.5846027048869</v>
      </c>
      <c r="O36" s="29">
        <f t="shared" si="31"/>
        <v>3234.5199280465508</v>
      </c>
      <c r="P36" s="29">
        <f t="shared" si="31"/>
        <v>3309.2404139354667</v>
      </c>
      <c r="Q36" s="29">
        <f t="shared" si="31"/>
        <v>3216.5172395632217</v>
      </c>
      <c r="R36" s="30">
        <f t="shared" si="31"/>
        <v>3167.7885467726428</v>
      </c>
      <c r="S36" s="30">
        <f t="shared" si="31"/>
        <v>3049.1563657902871</v>
      </c>
      <c r="T36" s="30">
        <f t="shared" si="31"/>
        <v>3071.4964855869657</v>
      </c>
      <c r="U36" s="32"/>
    </row>
    <row r="37" spans="2:21" x14ac:dyDescent="0.3">
      <c r="C37" s="3" t="s">
        <v>111</v>
      </c>
      <c r="D37" s="37"/>
      <c r="E37" s="29">
        <f>E31</f>
        <v>2879.1448597842236</v>
      </c>
      <c r="F37" s="29">
        <f t="shared" ref="F37:T37" si="32">F31</f>
        <v>3214.6897031668004</v>
      </c>
      <c r="G37" s="29">
        <f t="shared" si="32"/>
        <v>3116.8139857290957</v>
      </c>
      <c r="H37" s="29">
        <f t="shared" si="32"/>
        <v>3556.1665532359752</v>
      </c>
      <c r="I37" s="29">
        <f t="shared" si="32"/>
        <v>3624.6194500188276</v>
      </c>
      <c r="J37" s="29">
        <f t="shared" si="32"/>
        <v>3473.8281090448063</v>
      </c>
      <c r="K37" s="29">
        <f t="shared" si="32"/>
        <v>3482.6737728021744</v>
      </c>
      <c r="L37" s="29">
        <f t="shared" si="32"/>
        <v>3417.3995962192739</v>
      </c>
      <c r="M37" s="29">
        <f t="shared" si="32"/>
        <v>3350.0807235927268</v>
      </c>
      <c r="N37" s="29">
        <f t="shared" si="32"/>
        <v>3191.5846027048869</v>
      </c>
      <c r="O37" s="29">
        <f t="shared" si="32"/>
        <v>3234.5199280465508</v>
      </c>
      <c r="P37" s="29">
        <f t="shared" si="32"/>
        <v>3309.2404139354667</v>
      </c>
      <c r="Q37" s="29">
        <f t="shared" si="32"/>
        <v>3216.5172395632217</v>
      </c>
      <c r="R37" s="30">
        <f t="shared" si="32"/>
        <v>3167.7885467726428</v>
      </c>
      <c r="S37" s="30">
        <f t="shared" si="32"/>
        <v>3276.7718618116905</v>
      </c>
      <c r="T37" s="30">
        <f t="shared" si="32"/>
        <v>3184.8616905428462</v>
      </c>
      <c r="U37" s="32"/>
    </row>
    <row r="38" spans="2:21" x14ac:dyDescent="0.3">
      <c r="C38" s="3" t="s">
        <v>25</v>
      </c>
      <c r="D38" s="36"/>
      <c r="E38" s="29">
        <f>'Input Data'!B92</f>
        <v>735.1348592755046</v>
      </c>
      <c r="F38" s="29">
        <f>'Input Data'!C92</f>
        <v>872.6031574424145</v>
      </c>
      <c r="G38" s="29">
        <f>'Input Data'!D92</f>
        <v>851.0508207103951</v>
      </c>
      <c r="H38" s="29">
        <f>'Input Data'!E92</f>
        <v>1078.1898952681752</v>
      </c>
      <c r="I38" s="29">
        <f>'Input Data'!F92</f>
        <v>1115.1680297787086</v>
      </c>
      <c r="J38" s="29">
        <f>'Input Data'!G92</f>
        <v>1106.8005700480462</v>
      </c>
      <c r="K38" s="29">
        <f>'Input Data'!H92</f>
        <v>1125.3893775078468</v>
      </c>
      <c r="L38" s="29">
        <f>'Input Data'!I92</f>
        <v>1095.175679735004</v>
      </c>
      <c r="M38" s="29">
        <f>'Input Data'!J92</f>
        <v>1169.0474790504106</v>
      </c>
      <c r="N38" s="29">
        <f>'Input Data'!K92</f>
        <v>1114.460482243758</v>
      </c>
      <c r="O38" s="29">
        <f>'Input Data'!L92</f>
        <v>1020.848703911694</v>
      </c>
      <c r="P38" s="29">
        <f>'Input Data'!M92</f>
        <v>1062.1500713764963</v>
      </c>
      <c r="Q38" s="29">
        <f>'Input Data'!N92</f>
        <v>1259.0321175723288</v>
      </c>
      <c r="R38" s="30">
        <f>'Input Data'!O92</f>
        <v>1119.1130601806981</v>
      </c>
      <c r="S38" s="30">
        <f>'Input Data'!P92</f>
        <v>1119.1130601806981</v>
      </c>
      <c r="T38" s="30">
        <f>'Input Data'!Q92</f>
        <v>1119.1130601806981</v>
      </c>
      <c r="U38" s="32"/>
    </row>
    <row r="39" spans="2:21" x14ac:dyDescent="0.3">
      <c r="C39" s="3" t="s">
        <v>30</v>
      </c>
      <c r="D39" s="36"/>
      <c r="E39" s="29">
        <f>'Input Data'!B118</f>
        <v>400.19994451560501</v>
      </c>
      <c r="F39" s="29">
        <f>'Input Data'!C118</f>
        <v>459.40601610568592</v>
      </c>
      <c r="G39" s="29">
        <f>'Input Data'!D118</f>
        <v>471.32332047336672</v>
      </c>
      <c r="H39" s="29">
        <f>'Input Data'!E118</f>
        <v>541.69924063591952</v>
      </c>
      <c r="I39" s="29">
        <f>'Input Data'!F118</f>
        <v>586.27408777863263</v>
      </c>
      <c r="J39" s="29">
        <f>'Input Data'!G118</f>
        <v>520.52857371045252</v>
      </c>
      <c r="K39" s="29">
        <f>'Input Data'!H118</f>
        <v>483.68027426016744</v>
      </c>
      <c r="L39" s="29">
        <f>'Input Data'!I118</f>
        <v>505.24615480530781</v>
      </c>
      <c r="M39" s="29">
        <f>'Input Data'!J118</f>
        <v>465.427706306456</v>
      </c>
      <c r="N39" s="29">
        <f>'Input Data'!K118</f>
        <v>443.80288842683103</v>
      </c>
      <c r="O39" s="29">
        <f>'Input Data'!L118</f>
        <v>430.53367402878325</v>
      </c>
      <c r="P39" s="29">
        <f>'Input Data'!M118</f>
        <v>487.07859126594656</v>
      </c>
      <c r="Q39" s="29">
        <f>'Input Data'!N118</f>
        <v>663.85194729276805</v>
      </c>
      <c r="R39" s="30">
        <f>'Input Data'!O118</f>
        <v>478.61969674487631</v>
      </c>
      <c r="S39" s="30">
        <f>'Input Data'!P118</f>
        <v>457.56056106251117</v>
      </c>
      <c r="T39" s="30">
        <f>'Input Data'!Q118</f>
        <v>490.13014635103411</v>
      </c>
      <c r="U39" s="32"/>
    </row>
    <row r="40" spans="2:21" x14ac:dyDescent="0.3">
      <c r="C40" s="3" t="s">
        <v>108</v>
      </c>
      <c r="D40" s="36"/>
      <c r="E40" s="29">
        <f>E36-E$38-E$39</f>
        <v>1743.8100559931138</v>
      </c>
      <c r="F40" s="29">
        <f t="shared" ref="F40:T40" si="33">F36-F$38-F$39</f>
        <v>1882.6805296186999</v>
      </c>
      <c r="G40" s="29">
        <f t="shared" si="33"/>
        <v>1794.4398445453337</v>
      </c>
      <c r="H40" s="29">
        <f t="shared" si="33"/>
        <v>1936.2774173318803</v>
      </c>
      <c r="I40" s="29">
        <f t="shared" si="33"/>
        <v>1923.177332461486</v>
      </c>
      <c r="J40" s="29">
        <f t="shared" si="33"/>
        <v>1846.4989652863076</v>
      </c>
      <c r="K40" s="29">
        <f t="shared" si="33"/>
        <v>1873.6041210341602</v>
      </c>
      <c r="L40" s="29">
        <f t="shared" si="33"/>
        <v>1816.977761678962</v>
      </c>
      <c r="M40" s="29">
        <f t="shared" si="33"/>
        <v>1715.6055382358604</v>
      </c>
      <c r="N40" s="29">
        <f t="shared" si="33"/>
        <v>1633.3212320342977</v>
      </c>
      <c r="O40" s="29">
        <f t="shared" si="33"/>
        <v>1783.1375501060736</v>
      </c>
      <c r="P40" s="29">
        <f t="shared" si="33"/>
        <v>1760.0117512930237</v>
      </c>
      <c r="Q40" s="29">
        <f t="shared" si="33"/>
        <v>1293.6331746981248</v>
      </c>
      <c r="R40" s="30">
        <f t="shared" si="33"/>
        <v>1570.0557898470684</v>
      </c>
      <c r="S40" s="30">
        <f t="shared" si="33"/>
        <v>1472.4827445470778</v>
      </c>
      <c r="T40" s="30">
        <f t="shared" si="33"/>
        <v>1462.2532790552336</v>
      </c>
      <c r="U40" s="32"/>
    </row>
    <row r="41" spans="2:21" x14ac:dyDescent="0.3">
      <c r="C41" s="3" t="s">
        <v>112</v>
      </c>
      <c r="D41" s="36"/>
      <c r="E41" s="29">
        <f>E37-E$38-E$39</f>
        <v>1743.8100559931138</v>
      </c>
      <c r="F41" s="29">
        <f t="shared" ref="F41:T41" si="34">F37-F$38-F$39</f>
        <v>1882.6805296186999</v>
      </c>
      <c r="G41" s="29">
        <f t="shared" si="34"/>
        <v>1794.4398445453337</v>
      </c>
      <c r="H41" s="29">
        <f t="shared" si="34"/>
        <v>1936.2774173318803</v>
      </c>
      <c r="I41" s="29">
        <f t="shared" si="34"/>
        <v>1923.177332461486</v>
      </c>
      <c r="J41" s="29">
        <f t="shared" si="34"/>
        <v>1846.4989652863076</v>
      </c>
      <c r="K41" s="29">
        <f t="shared" si="34"/>
        <v>1873.6041210341602</v>
      </c>
      <c r="L41" s="29">
        <f t="shared" si="34"/>
        <v>1816.977761678962</v>
      </c>
      <c r="M41" s="29">
        <f t="shared" si="34"/>
        <v>1715.6055382358604</v>
      </c>
      <c r="N41" s="29">
        <f t="shared" si="34"/>
        <v>1633.3212320342977</v>
      </c>
      <c r="O41" s="29">
        <f t="shared" si="34"/>
        <v>1783.1375501060736</v>
      </c>
      <c r="P41" s="29">
        <f t="shared" si="34"/>
        <v>1760.0117512930237</v>
      </c>
      <c r="Q41" s="29">
        <f t="shared" si="34"/>
        <v>1293.6331746981248</v>
      </c>
      <c r="R41" s="30">
        <f t="shared" si="34"/>
        <v>1570.0557898470684</v>
      </c>
      <c r="S41" s="30">
        <f t="shared" si="34"/>
        <v>1700.0982405684813</v>
      </c>
      <c r="T41" s="30">
        <f t="shared" si="34"/>
        <v>1575.6184840111141</v>
      </c>
      <c r="U41" s="32"/>
    </row>
    <row r="42" spans="2:21" x14ac:dyDescent="0.3">
      <c r="C42" s="22"/>
      <c r="D42" s="32"/>
      <c r="E42" s="52"/>
      <c r="F42" s="52"/>
      <c r="G42" s="52"/>
      <c r="H42" s="52"/>
      <c r="I42" s="52"/>
      <c r="J42" s="52"/>
      <c r="K42" s="52"/>
      <c r="L42" s="52"/>
      <c r="M42" s="52"/>
      <c r="N42" s="52"/>
      <c r="O42" s="52"/>
      <c r="P42" s="52"/>
      <c r="Q42" s="40"/>
      <c r="R42" s="40"/>
      <c r="S42" s="40"/>
      <c r="T42" s="32"/>
    </row>
    <row r="43" spans="2:21" x14ac:dyDescent="0.3">
      <c r="B43" s="22" t="s">
        <v>159</v>
      </c>
      <c r="C43" s="22"/>
      <c r="D43" s="32"/>
      <c r="E43" s="52"/>
      <c r="F43" s="52"/>
      <c r="G43" s="52"/>
      <c r="H43" s="52"/>
      <c r="I43" s="52"/>
      <c r="J43" s="52"/>
      <c r="K43" s="52"/>
      <c r="L43" s="52"/>
      <c r="M43" s="52"/>
      <c r="N43" s="52"/>
      <c r="O43" s="52"/>
      <c r="P43" s="52"/>
      <c r="Q43" s="40"/>
      <c r="R43" s="40"/>
      <c r="S43" s="40"/>
      <c r="T43" s="32"/>
    </row>
    <row r="44" spans="2:21" x14ac:dyDescent="0.3">
      <c r="C44" s="22"/>
      <c r="D44" s="32"/>
      <c r="E44" s="52"/>
      <c r="F44" s="52"/>
      <c r="G44" s="52"/>
      <c r="H44" s="52"/>
      <c r="I44" s="52"/>
      <c r="J44" s="52"/>
      <c r="K44" s="52"/>
      <c r="L44" s="52"/>
      <c r="M44" s="52"/>
      <c r="N44" s="52"/>
      <c r="O44" s="52"/>
      <c r="P44" s="52"/>
      <c r="Q44" s="40"/>
      <c r="R44" s="40"/>
      <c r="S44" s="40"/>
      <c r="T44" s="32"/>
    </row>
    <row r="45" spans="2:21" x14ac:dyDescent="0.3">
      <c r="C45" s="3" t="s">
        <v>99</v>
      </c>
      <c r="D45" s="27">
        <f>'Input Data'!B215</f>
        <v>32.968894666027346</v>
      </c>
      <c r="E45" s="52"/>
      <c r="F45" s="52"/>
      <c r="G45" s="52"/>
      <c r="H45" s="52"/>
      <c r="I45" s="52"/>
      <c r="J45" s="52"/>
      <c r="K45" s="52"/>
      <c r="L45" s="52"/>
      <c r="M45" s="52"/>
      <c r="N45" s="52"/>
      <c r="O45" s="52"/>
      <c r="P45" s="52"/>
      <c r="Q45" s="40"/>
      <c r="R45" s="40"/>
      <c r="S45" s="40"/>
      <c r="T45" s="32"/>
    </row>
    <row r="46" spans="2:21" x14ac:dyDescent="0.3">
      <c r="C46" s="22"/>
      <c r="D46" s="32"/>
      <c r="E46" s="52"/>
      <c r="F46" s="52"/>
      <c r="G46" s="52"/>
      <c r="H46" s="52"/>
      <c r="I46" s="52"/>
      <c r="J46" s="52"/>
      <c r="K46" s="52"/>
      <c r="L46" s="52"/>
      <c r="M46" s="52"/>
      <c r="N46" s="52"/>
      <c r="O46" s="52"/>
      <c r="P46" s="52"/>
      <c r="Q46" s="40"/>
      <c r="R46" s="40"/>
      <c r="S46" s="40"/>
      <c r="T46" s="32"/>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2"/>
    </row>
    <row r="48" spans="2:21" x14ac:dyDescent="0.3">
      <c r="C48" s="3" t="s">
        <v>108</v>
      </c>
      <c r="D48" s="30">
        <f t="shared" ref="D48:F49" si="35">R40</f>
        <v>1570.0557898470684</v>
      </c>
      <c r="E48" s="29">
        <f t="shared" si="35"/>
        <v>1472.4827445470778</v>
      </c>
      <c r="F48" s="29">
        <f t="shared" si="35"/>
        <v>1462.2532790552336</v>
      </c>
      <c r="G48" s="52"/>
      <c r="H48" s="52"/>
      <c r="I48" s="52"/>
      <c r="J48" s="52"/>
      <c r="K48" s="52"/>
      <c r="L48" s="52"/>
      <c r="M48" s="52"/>
      <c r="N48" s="52"/>
      <c r="O48" s="52"/>
      <c r="P48" s="52"/>
      <c r="Q48" s="40"/>
      <c r="R48" s="40"/>
      <c r="S48" s="40"/>
      <c r="T48" s="32"/>
    </row>
    <row r="49" spans="2:20" x14ac:dyDescent="0.3">
      <c r="C49" s="3" t="s">
        <v>112</v>
      </c>
      <c r="D49" s="30">
        <f t="shared" si="35"/>
        <v>1570.0557898470684</v>
      </c>
      <c r="E49" s="29">
        <f t="shared" si="35"/>
        <v>1700.0982405684813</v>
      </c>
      <c r="F49" s="29">
        <f t="shared" si="35"/>
        <v>1575.6184840111141</v>
      </c>
      <c r="G49" s="52"/>
      <c r="H49" s="52"/>
      <c r="I49" s="52"/>
      <c r="J49" s="52"/>
      <c r="K49" s="52"/>
      <c r="L49" s="52"/>
      <c r="M49" s="52"/>
      <c r="N49" s="52"/>
      <c r="O49" s="52"/>
      <c r="P49" s="52"/>
      <c r="Q49" s="40"/>
      <c r="R49" s="40"/>
      <c r="S49" s="40"/>
      <c r="T49" s="32"/>
    </row>
    <row r="50" spans="2:20" x14ac:dyDescent="0.3">
      <c r="C50" s="3" t="s">
        <v>160</v>
      </c>
      <c r="D50" s="30">
        <f>'Input Data'!B143</f>
        <v>226.72273363928866</v>
      </c>
      <c r="E50" s="29">
        <f>'Input Data'!C143</f>
        <v>235.01749089098831</v>
      </c>
      <c r="F50" s="29">
        <f>'Input Data'!D143</f>
        <v>311.74932301472745</v>
      </c>
      <c r="G50" s="52"/>
      <c r="H50" s="52"/>
      <c r="I50" s="52"/>
      <c r="J50" s="52"/>
      <c r="K50" s="52"/>
      <c r="L50" s="52"/>
      <c r="M50" s="52"/>
      <c r="N50" s="52"/>
      <c r="O50" s="52"/>
      <c r="P50" s="52"/>
      <c r="Q50" s="40"/>
      <c r="R50" s="40"/>
      <c r="S50" s="40"/>
      <c r="T50" s="32"/>
    </row>
    <row r="51" spans="2:20" x14ac:dyDescent="0.3">
      <c r="C51" s="3" t="s">
        <v>126</v>
      </c>
      <c r="D51" s="30">
        <f>D48-D$50-$D$45</f>
        <v>1310.3641615417523</v>
      </c>
      <c r="E51" s="29">
        <f t="shared" ref="E51:F52" si="36">E48-E$50-$D$45</f>
        <v>1204.4963589900622</v>
      </c>
      <c r="F51" s="29">
        <f t="shared" si="36"/>
        <v>1117.5350613744788</v>
      </c>
      <c r="G51" s="52"/>
      <c r="H51" s="52"/>
      <c r="I51" s="52"/>
      <c r="J51" s="52"/>
      <c r="K51" s="52"/>
      <c r="L51" s="52"/>
      <c r="M51" s="52"/>
      <c r="N51" s="52"/>
      <c r="O51" s="52"/>
      <c r="P51" s="52"/>
      <c r="Q51" s="40"/>
      <c r="R51" s="40"/>
      <c r="S51" s="40"/>
      <c r="T51" s="32"/>
    </row>
    <row r="52" spans="2:20" x14ac:dyDescent="0.3">
      <c r="C52" s="3" t="s">
        <v>127</v>
      </c>
      <c r="D52" s="30">
        <f>D49-D$50-$D$45</f>
        <v>1310.3641615417523</v>
      </c>
      <c r="E52" s="29">
        <f t="shared" si="36"/>
        <v>1432.1118550114657</v>
      </c>
      <c r="F52" s="29">
        <f t="shared" si="36"/>
        <v>1230.9002663303593</v>
      </c>
      <c r="G52" s="52"/>
      <c r="H52" s="52"/>
      <c r="I52" s="52"/>
      <c r="J52" s="52"/>
      <c r="K52" s="52"/>
      <c r="L52" s="52"/>
      <c r="M52" s="52"/>
      <c r="N52" s="52"/>
      <c r="O52" s="52"/>
      <c r="P52" s="52"/>
      <c r="Q52" s="40"/>
      <c r="R52" s="40"/>
      <c r="S52" s="40"/>
      <c r="T52" s="32"/>
    </row>
    <row r="53" spans="2:20" x14ac:dyDescent="0.3">
      <c r="C53" s="22"/>
      <c r="D53" s="32"/>
      <c r="E53" s="52"/>
      <c r="F53" s="52"/>
      <c r="G53" s="52"/>
      <c r="H53" s="52"/>
      <c r="I53" s="52"/>
      <c r="J53" s="52"/>
      <c r="K53" s="52"/>
      <c r="L53" s="52"/>
      <c r="M53" s="52"/>
      <c r="N53" s="52"/>
      <c r="O53" s="52"/>
      <c r="P53" s="52"/>
      <c r="Q53" s="40"/>
      <c r="R53" s="40"/>
      <c r="S53" s="40"/>
      <c r="T53" s="32"/>
    </row>
    <row r="54" spans="2:20" x14ac:dyDescent="0.3">
      <c r="B54" s="22" t="s">
        <v>117</v>
      </c>
      <c r="C54" s="22"/>
      <c r="D54" s="32"/>
      <c r="E54" s="52"/>
      <c r="F54" s="52"/>
      <c r="G54" s="52"/>
      <c r="H54" s="52"/>
      <c r="I54" s="52"/>
      <c r="J54" s="52"/>
      <c r="K54" s="52"/>
      <c r="L54" s="52"/>
      <c r="M54" s="52"/>
      <c r="N54" s="52"/>
      <c r="O54" s="52"/>
      <c r="P54" s="52"/>
      <c r="Q54" s="40"/>
      <c r="R54" s="40"/>
      <c r="S54" s="40"/>
      <c r="T54" s="32"/>
    </row>
    <row r="55" spans="2:20" x14ac:dyDescent="0.3">
      <c r="C55" s="22"/>
      <c r="D55" s="32"/>
      <c r="E55" s="52"/>
      <c r="F55" s="52"/>
      <c r="G55" s="52"/>
      <c r="H55" s="52"/>
      <c r="I55" s="52"/>
      <c r="J55" s="52"/>
      <c r="K55" s="52"/>
      <c r="L55" s="52"/>
      <c r="M55" s="52"/>
      <c r="N55" s="52"/>
      <c r="O55" s="52"/>
      <c r="P55" s="52"/>
      <c r="Q55" s="40"/>
      <c r="R55" s="40"/>
      <c r="S55" s="40"/>
      <c r="T55" s="32"/>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2"/>
    </row>
    <row r="57" spans="2:20" x14ac:dyDescent="0.3">
      <c r="C57" s="3" t="s">
        <v>128</v>
      </c>
      <c r="D57" s="43">
        <f>'Input Data'!B168</f>
        <v>0.91513183725064118</v>
      </c>
      <c r="E57" s="52"/>
      <c r="F57" s="52"/>
      <c r="G57" s="52"/>
      <c r="H57" s="52"/>
      <c r="I57" s="52"/>
      <c r="J57" s="52"/>
      <c r="K57" s="52"/>
      <c r="L57" s="52"/>
      <c r="M57" s="52"/>
      <c r="N57" s="52"/>
      <c r="O57" s="52"/>
      <c r="P57" s="52"/>
      <c r="Q57" s="40"/>
      <c r="R57" s="40"/>
      <c r="S57" s="40"/>
      <c r="T57" s="32"/>
    </row>
    <row r="58" spans="2:20" x14ac:dyDescent="0.3">
      <c r="C58" s="3" t="s">
        <v>129</v>
      </c>
      <c r="D58" s="43">
        <f>'Input Data'!B192</f>
        <v>0.67447698440120785</v>
      </c>
      <c r="E58" s="52"/>
      <c r="F58" s="52"/>
      <c r="G58" s="52"/>
      <c r="H58" s="52"/>
      <c r="I58" s="52"/>
      <c r="J58" s="52"/>
      <c r="K58" s="52"/>
      <c r="L58" s="52"/>
      <c r="M58" s="52"/>
      <c r="N58" s="52"/>
      <c r="O58" s="52"/>
      <c r="P58" s="52"/>
      <c r="Q58" s="40"/>
      <c r="R58" s="40"/>
      <c r="S58" s="40"/>
      <c r="T58" s="32"/>
    </row>
    <row r="59" spans="2:20" x14ac:dyDescent="0.3">
      <c r="C59" s="22"/>
      <c r="D59" s="32"/>
      <c r="E59" s="52"/>
      <c r="F59" s="52"/>
      <c r="G59" s="52"/>
      <c r="H59" s="52"/>
      <c r="I59" s="52"/>
      <c r="J59" s="52"/>
      <c r="K59" s="52"/>
      <c r="L59" s="52"/>
      <c r="M59" s="52"/>
      <c r="N59" s="52"/>
      <c r="O59" s="52"/>
      <c r="P59" s="52"/>
      <c r="Q59" s="40"/>
      <c r="R59" s="40"/>
      <c r="S59" s="40"/>
      <c r="T59" s="32"/>
    </row>
    <row r="60" spans="2:20" x14ac:dyDescent="0.3">
      <c r="C60" s="3" t="s">
        <v>101</v>
      </c>
      <c r="D60" s="29" t="str">
        <f>F47</f>
        <v>2026/27</v>
      </c>
      <c r="E60" s="52"/>
      <c r="F60" s="52"/>
      <c r="G60" s="52"/>
      <c r="H60" s="52"/>
      <c r="I60" s="52"/>
      <c r="J60" s="52"/>
      <c r="K60" s="52"/>
      <c r="L60" s="52"/>
      <c r="M60" s="52"/>
      <c r="N60" s="52"/>
      <c r="O60" s="52"/>
      <c r="P60" s="52"/>
      <c r="Q60" s="40"/>
      <c r="R60" s="40"/>
      <c r="S60" s="40"/>
      <c r="T60" s="32"/>
    </row>
    <row r="61" spans="2:20" x14ac:dyDescent="0.3">
      <c r="C61" s="3" t="s">
        <v>118</v>
      </c>
      <c r="D61" s="29" t="str">
        <f>E47</f>
        <v>2025/26</v>
      </c>
      <c r="E61" s="52"/>
      <c r="F61" s="52"/>
      <c r="G61" s="52"/>
      <c r="H61" s="52"/>
      <c r="I61" s="52"/>
      <c r="J61" s="52"/>
      <c r="K61" s="52"/>
      <c r="L61" s="52"/>
      <c r="M61" s="52"/>
      <c r="N61" s="52"/>
      <c r="O61" s="52"/>
      <c r="P61" s="52"/>
      <c r="Q61" s="40"/>
      <c r="R61" s="40"/>
      <c r="S61" s="40"/>
      <c r="T61" s="32"/>
    </row>
    <row r="62" spans="2:20" x14ac:dyDescent="0.3">
      <c r="C62" s="3" t="s">
        <v>130</v>
      </c>
      <c r="D62" s="30">
        <f>F51/D$56/D$57/D$58</f>
        <v>1832.7976690979333</v>
      </c>
      <c r="E62" s="52"/>
      <c r="F62" s="52"/>
      <c r="G62" s="52"/>
      <c r="H62" s="52"/>
      <c r="I62" s="52"/>
      <c r="J62" s="52"/>
      <c r="K62" s="52"/>
      <c r="L62" s="52"/>
      <c r="M62" s="52"/>
      <c r="N62" s="52"/>
      <c r="O62" s="52"/>
      <c r="P62" s="52"/>
      <c r="Q62" s="40"/>
      <c r="R62" s="40"/>
      <c r="S62" s="40"/>
      <c r="T62" s="32"/>
    </row>
    <row r="63" spans="2:20" x14ac:dyDescent="0.3">
      <c r="C63" s="3" t="s">
        <v>131</v>
      </c>
      <c r="D63" s="30">
        <f>F52/D$56/D$57/D$58</f>
        <v>2018.7206800005172</v>
      </c>
      <c r="E63" s="52"/>
      <c r="F63" s="52"/>
      <c r="G63" s="52"/>
      <c r="H63" s="52"/>
      <c r="I63" s="52"/>
      <c r="J63" s="52"/>
      <c r="K63" s="52"/>
      <c r="L63" s="52"/>
      <c r="M63" s="52"/>
      <c r="N63" s="52"/>
      <c r="O63" s="52"/>
      <c r="P63" s="52"/>
      <c r="Q63" s="40"/>
      <c r="R63" s="40"/>
      <c r="S63" s="40"/>
      <c r="T63" s="32"/>
    </row>
    <row r="64" spans="2:20" ht="14.5" x14ac:dyDescent="0.35">
      <c r="C64" s="3" t="s">
        <v>31</v>
      </c>
      <c r="D64" s="30">
        <f>D63-D62</f>
        <v>185.92301090258388</v>
      </c>
      <c r="E64" s="59" t="s">
        <v>207</v>
      </c>
      <c r="F64" s="52"/>
      <c r="G64" s="52"/>
      <c r="H64" s="52"/>
      <c r="I64" s="52"/>
      <c r="J64" s="52"/>
      <c r="K64" s="52"/>
      <c r="L64" s="52"/>
      <c r="M64" s="52"/>
      <c r="N64" s="52"/>
      <c r="O64" s="52"/>
      <c r="P64" s="52"/>
      <c r="Q64" s="40"/>
      <c r="R64" s="40"/>
      <c r="S64" s="40"/>
      <c r="T64" s="32"/>
    </row>
    <row r="65" spans="2:20" x14ac:dyDescent="0.3">
      <c r="C65" s="22"/>
      <c r="D65" s="32"/>
      <c r="E65" s="52"/>
      <c r="F65" s="52"/>
      <c r="G65" s="52"/>
      <c r="H65" s="52"/>
      <c r="I65" s="52"/>
      <c r="J65" s="52"/>
      <c r="K65" s="52"/>
      <c r="L65" s="52"/>
      <c r="M65" s="52"/>
      <c r="N65" s="52"/>
      <c r="O65" s="52"/>
      <c r="P65" s="52"/>
      <c r="Q65" s="40"/>
      <c r="R65" s="40"/>
      <c r="S65" s="40"/>
      <c r="T65" s="32"/>
    </row>
    <row r="66" spans="2:20" x14ac:dyDescent="0.3">
      <c r="B66" s="22" t="s">
        <v>119</v>
      </c>
      <c r="C66" s="22"/>
      <c r="D66" s="32"/>
      <c r="E66" s="52"/>
      <c r="F66" s="52"/>
      <c r="G66" s="52"/>
      <c r="H66" s="52"/>
      <c r="I66" s="52"/>
      <c r="J66" s="52"/>
      <c r="K66" s="52"/>
      <c r="L66" s="52"/>
      <c r="M66" s="52"/>
      <c r="N66" s="52"/>
      <c r="O66" s="52"/>
      <c r="P66" s="52"/>
      <c r="Q66" s="40"/>
      <c r="R66" s="40"/>
      <c r="S66" s="40"/>
      <c r="T66" s="32"/>
    </row>
    <row r="67" spans="2:20" x14ac:dyDescent="0.3">
      <c r="B67" s="22" t="s">
        <v>206</v>
      </c>
      <c r="C67" s="22"/>
      <c r="D67" s="32"/>
      <c r="E67" s="52"/>
      <c r="F67" s="52"/>
      <c r="G67" s="52"/>
      <c r="H67" s="52"/>
      <c r="I67" s="52"/>
      <c r="J67" s="52"/>
      <c r="K67" s="52"/>
      <c r="L67" s="52"/>
      <c r="M67" s="52"/>
      <c r="N67" s="52"/>
      <c r="O67" s="52"/>
      <c r="P67" s="52"/>
      <c r="Q67" s="40"/>
      <c r="R67" s="40"/>
      <c r="S67" s="40"/>
      <c r="T67" s="32"/>
    </row>
    <row r="68" spans="2:20" x14ac:dyDescent="0.3">
      <c r="B68" s="22"/>
      <c r="C68" s="22"/>
      <c r="D68" s="32"/>
      <c r="E68" s="52"/>
      <c r="F68" s="52"/>
      <c r="G68" s="52"/>
      <c r="H68" s="52"/>
      <c r="I68" s="52"/>
      <c r="J68" s="52"/>
      <c r="K68" s="52"/>
      <c r="L68" s="52"/>
      <c r="M68" s="52"/>
      <c r="N68" s="52"/>
      <c r="O68" s="52"/>
      <c r="P68" s="52"/>
      <c r="Q68" s="40"/>
      <c r="R68" s="40"/>
      <c r="S68" s="40"/>
      <c r="T68" s="32"/>
    </row>
    <row r="69" spans="2:20" x14ac:dyDescent="0.3">
      <c r="C69" s="35"/>
      <c r="D69" s="28" t="str">
        <f>D61</f>
        <v>2025/26</v>
      </c>
      <c r="E69" s="52"/>
      <c r="F69" s="52"/>
      <c r="G69" s="52"/>
      <c r="H69" s="52"/>
      <c r="I69" s="52"/>
      <c r="J69" s="52"/>
      <c r="K69" s="52"/>
      <c r="L69" s="52"/>
      <c r="M69" s="52"/>
      <c r="N69" s="52"/>
      <c r="O69" s="52"/>
      <c r="P69" s="52"/>
      <c r="Q69" s="40"/>
      <c r="R69" s="40"/>
      <c r="S69" s="40"/>
      <c r="T69" s="32"/>
    </row>
    <row r="70" spans="2:20" x14ac:dyDescent="0.3">
      <c r="C70" s="24" t="s">
        <v>132</v>
      </c>
      <c r="D70" s="30">
        <f>MAX(D62:D63)</f>
        <v>2018.7206800005172</v>
      </c>
    </row>
    <row r="72" spans="2:20" ht="14.5" x14ac:dyDescent="0.35">
      <c r="B72" s="75" t="s">
        <v>195</v>
      </c>
    </row>
  </sheetData>
  <phoneticPr fontId="15" type="noConversion"/>
  <hyperlinks>
    <hyperlink ref="B72" location="Contents!A1" display="Link to Contents page" xr:uid="{C3083C39-B68A-4C78-AFF2-03441C44FF63}"/>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41EF8-1989-4C94-A588-155408CAB19F}">
  <dimension ref="A1:AA72"/>
  <sheetViews>
    <sheetView zoomScale="80" zoomScaleNormal="80" workbookViewId="0"/>
  </sheetViews>
  <sheetFormatPr defaultColWidth="9.1796875" defaultRowHeight="14" x14ac:dyDescent="0.3"/>
  <cols>
    <col min="1" max="1" width="6.26953125" style="23" customWidth="1"/>
    <col min="2" max="2" width="5.1796875" style="23" customWidth="1"/>
    <col min="3" max="3" width="83.1796875" style="23" customWidth="1"/>
    <col min="4" max="5" width="10.81640625" style="23" customWidth="1"/>
    <col min="6" max="15" width="10.81640625" style="23" bestFit="1" customWidth="1"/>
    <col min="16" max="16" width="10.81640625" style="23" customWidth="1"/>
    <col min="17" max="19" width="10.81640625" style="23" bestFit="1" customWidth="1"/>
    <col min="20" max="20" width="9.81640625" style="23" bestFit="1" customWidth="1"/>
    <col min="21" max="16384" width="9.1796875" style="23"/>
  </cols>
  <sheetData>
    <row r="1" spans="1:27" x14ac:dyDescent="0.3">
      <c r="A1" s="22" t="s">
        <v>116</v>
      </c>
    </row>
    <row r="2" spans="1:27" x14ac:dyDescent="0.3">
      <c r="A2" s="2" t="s">
        <v>161</v>
      </c>
    </row>
    <row r="3" spans="1:27" x14ac:dyDescent="0.3">
      <c r="A3" s="2"/>
    </row>
    <row r="4" spans="1:27" x14ac:dyDescent="0.3">
      <c r="B4" s="22" t="s">
        <v>105</v>
      </c>
    </row>
    <row r="6" spans="1:27" x14ac:dyDescent="0.3">
      <c r="C6" s="24" t="s">
        <v>121</v>
      </c>
      <c r="D6" s="25">
        <f>'Input Data'!B239</f>
        <v>5.0928707696970554E-3</v>
      </c>
    </row>
    <row r="8" spans="1:27"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c r="X8" s="22"/>
      <c r="Y8" s="22"/>
      <c r="Z8" s="22"/>
      <c r="AA8" s="22"/>
    </row>
    <row r="9" spans="1:27" x14ac:dyDescent="0.3">
      <c r="C9" s="24" t="s">
        <v>27</v>
      </c>
      <c r="D9" s="28">
        <f>'Input Data'!B11</f>
        <v>12304.925611021112</v>
      </c>
      <c r="E9" s="28">
        <f>'Input Data'!C11</f>
        <v>12027.031382147747</v>
      </c>
      <c r="F9" s="28">
        <f>'Input Data'!D11</f>
        <v>12030.749733739447</v>
      </c>
      <c r="G9" s="28">
        <f>'Input Data'!E11</f>
        <v>11896.36731356764</v>
      </c>
      <c r="H9" s="28">
        <f>'Input Data'!F11</f>
        <v>11845.653581453887</v>
      </c>
      <c r="I9" s="28">
        <f>'Input Data'!G11</f>
        <v>11658.99988962315</v>
      </c>
      <c r="J9" s="28">
        <f>'Input Data'!H11</f>
        <v>11487.970363957709</v>
      </c>
      <c r="K9" s="28">
        <f>'Input Data'!I11</f>
        <v>11398.450567268424</v>
      </c>
      <c r="L9" s="28">
        <f>'Input Data'!J11</f>
        <v>11294.027407058753</v>
      </c>
      <c r="M9" s="28">
        <f>'Input Data'!K11</f>
        <v>11513.984046892376</v>
      </c>
      <c r="N9" s="28">
        <f>'Input Data'!L11</f>
        <v>11844.098034794677</v>
      </c>
      <c r="O9" s="28">
        <f>'Input Data'!M11</f>
        <v>12149.946596550277</v>
      </c>
      <c r="P9" s="28">
        <f>'Input Data'!N11</f>
        <v>12326.638671734869</v>
      </c>
      <c r="Q9" s="28">
        <f>'Input Data'!O11</f>
        <v>12130.568842609615</v>
      </c>
      <c r="R9" s="30">
        <f>'Input Data'!P11</f>
        <v>12176.144845377969</v>
      </c>
      <c r="S9" s="30">
        <f>'Input Data'!Q11</f>
        <v>12203.818585754287</v>
      </c>
      <c r="T9" s="30">
        <f>'Input Data'!R11</f>
        <v>12211.265096167755</v>
      </c>
      <c r="V9" s="31"/>
    </row>
    <row r="10" spans="1:27" x14ac:dyDescent="0.3">
      <c r="C10" s="24" t="s">
        <v>26</v>
      </c>
      <c r="D10" s="28">
        <f>D9</f>
        <v>12304.925611021112</v>
      </c>
      <c r="E10" s="28">
        <f t="shared" ref="E10:Q10" si="0">E9</f>
        <v>12027.031382147747</v>
      </c>
      <c r="F10" s="28">
        <f t="shared" si="0"/>
        <v>12030.749733739447</v>
      </c>
      <c r="G10" s="28">
        <f t="shared" si="0"/>
        <v>11896.36731356764</v>
      </c>
      <c r="H10" s="28">
        <f t="shared" si="0"/>
        <v>11845.653581453887</v>
      </c>
      <c r="I10" s="28">
        <f t="shared" si="0"/>
        <v>11658.99988962315</v>
      </c>
      <c r="J10" s="28">
        <f t="shared" si="0"/>
        <v>11487.970363957709</v>
      </c>
      <c r="K10" s="28">
        <f t="shared" si="0"/>
        <v>11398.450567268424</v>
      </c>
      <c r="L10" s="28">
        <f t="shared" si="0"/>
        <v>11294.027407058753</v>
      </c>
      <c r="M10" s="28">
        <f t="shared" si="0"/>
        <v>11513.984046892376</v>
      </c>
      <c r="N10" s="28">
        <f t="shared" si="0"/>
        <v>11844.098034794677</v>
      </c>
      <c r="O10" s="28">
        <f t="shared" si="0"/>
        <v>12149.946596550277</v>
      </c>
      <c r="P10" s="28">
        <f t="shared" si="0"/>
        <v>12326.638671734869</v>
      </c>
      <c r="Q10" s="28">
        <f t="shared" si="0"/>
        <v>12130.568842609615</v>
      </c>
      <c r="R10" s="30">
        <f>'Input Data'!B271</f>
        <v>12088.177731402955</v>
      </c>
      <c r="S10" s="30">
        <f>'Input Data'!C271</f>
        <v>12325.83603372126</v>
      </c>
      <c r="T10" s="30"/>
      <c r="V10" s="31"/>
    </row>
    <row r="11" spans="1:27" x14ac:dyDescent="0.3">
      <c r="C11" s="3" t="s">
        <v>28</v>
      </c>
      <c r="D11" s="28"/>
      <c r="E11" s="29"/>
      <c r="F11" s="29"/>
      <c r="G11" s="29"/>
      <c r="H11" s="29"/>
      <c r="I11" s="29"/>
      <c r="J11" s="29"/>
      <c r="K11" s="29"/>
      <c r="L11" s="29"/>
      <c r="M11" s="29"/>
      <c r="N11" s="29"/>
      <c r="O11" s="29"/>
      <c r="P11" s="29"/>
      <c r="Q11" s="29"/>
      <c r="R11" s="30">
        <f>R10-R9</f>
        <v>-87.96711397501349</v>
      </c>
      <c r="S11" s="30">
        <f>S10-S9</f>
        <v>122.01744796697312</v>
      </c>
      <c r="T11" s="30"/>
      <c r="V11" s="31"/>
    </row>
    <row r="12" spans="1:27" x14ac:dyDescent="0.3">
      <c r="D12" s="32"/>
      <c r="E12" s="33"/>
      <c r="F12" s="33"/>
      <c r="G12" s="33"/>
      <c r="H12" s="33"/>
      <c r="I12" s="33"/>
      <c r="J12" s="33"/>
      <c r="K12" s="33"/>
      <c r="L12" s="33"/>
      <c r="M12" s="33"/>
      <c r="N12" s="33"/>
      <c r="O12" s="33"/>
      <c r="P12" s="33"/>
      <c r="Q12" s="34"/>
      <c r="R12" s="34"/>
      <c r="S12" s="34"/>
    </row>
    <row r="13" spans="1:27" x14ac:dyDescent="0.3">
      <c r="B13" s="22" t="s">
        <v>133</v>
      </c>
      <c r="D13" s="32"/>
      <c r="E13" s="33"/>
      <c r="F13" s="33"/>
      <c r="G13" s="33"/>
      <c r="H13" s="33"/>
      <c r="I13" s="33"/>
      <c r="J13" s="33"/>
      <c r="K13" s="33"/>
      <c r="L13" s="33"/>
      <c r="M13" s="33"/>
      <c r="N13" s="33"/>
      <c r="O13" s="33"/>
      <c r="P13" s="33"/>
      <c r="Q13" s="34"/>
      <c r="R13" s="34"/>
      <c r="S13" s="34"/>
    </row>
    <row r="14" spans="1:27" x14ac:dyDescent="0.3">
      <c r="B14" s="22" t="s">
        <v>113</v>
      </c>
      <c r="D14" s="32"/>
      <c r="E14" s="33"/>
      <c r="F14" s="33"/>
      <c r="G14" s="33"/>
      <c r="H14" s="33"/>
      <c r="I14" s="33"/>
      <c r="J14" s="33"/>
      <c r="K14" s="33"/>
      <c r="L14" s="33"/>
      <c r="M14" s="33"/>
      <c r="N14" s="33"/>
      <c r="O14" s="33"/>
      <c r="P14" s="33"/>
      <c r="Q14" s="34"/>
      <c r="R14" s="34"/>
      <c r="S14" s="34"/>
    </row>
    <row r="15" spans="1:27" x14ac:dyDescent="0.3">
      <c r="U15" s="31"/>
      <c r="V15" s="31"/>
    </row>
    <row r="16" spans="1:27"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1208.6058443652771</v>
      </c>
      <c r="F17" s="29">
        <f t="shared" ref="F17:T17" si="2">F21+F24</f>
        <v>1150.205512679617</v>
      </c>
      <c r="G17" s="29">
        <f t="shared" si="2"/>
        <v>1226.8127209688978</v>
      </c>
      <c r="H17" s="29">
        <f t="shared" si="2"/>
        <v>1266.3765243951634</v>
      </c>
      <c r="I17" s="29">
        <f t="shared" si="2"/>
        <v>1318.7044827462191</v>
      </c>
      <c r="J17" s="29">
        <f t="shared" si="2"/>
        <v>1282.1893143494281</v>
      </c>
      <c r="K17" s="29">
        <f t="shared" si="2"/>
        <v>1308.2163560692918</v>
      </c>
      <c r="L17" s="29">
        <f t="shared" si="2"/>
        <v>1195.3374027068701</v>
      </c>
      <c r="M17" s="29">
        <f t="shared" si="2"/>
        <v>1033.5191134671945</v>
      </c>
      <c r="N17" s="29">
        <f t="shared" si="2"/>
        <v>907.61638172003029</v>
      </c>
      <c r="O17" s="29">
        <f t="shared" si="2"/>
        <v>1007.6813753018139</v>
      </c>
      <c r="P17" s="29">
        <f t="shared" si="2"/>
        <v>1280.7029726849291</v>
      </c>
      <c r="Q17" s="29">
        <f t="shared" si="2"/>
        <v>1289.2899039494416</v>
      </c>
      <c r="R17" s="30">
        <f t="shared" si="2"/>
        <v>1243.5115048959535</v>
      </c>
      <c r="S17" s="30">
        <f t="shared" si="2"/>
        <v>1217.9030129192283</v>
      </c>
      <c r="T17" s="30">
        <f t="shared" si="2"/>
        <v>1203.4575909686332</v>
      </c>
    </row>
    <row r="18" spans="2:21" x14ac:dyDescent="0.3">
      <c r="C18" s="3" t="s">
        <v>110</v>
      </c>
      <c r="D18" s="36"/>
      <c r="E18" s="29">
        <f>E22+E25</f>
        <v>1208.6058443652771</v>
      </c>
      <c r="F18" s="29">
        <f t="shared" ref="F18:T18" si="3">F22+F25</f>
        <v>1150.205512679617</v>
      </c>
      <c r="G18" s="29">
        <f t="shared" si="3"/>
        <v>1226.8127209688978</v>
      </c>
      <c r="H18" s="29">
        <f t="shared" si="3"/>
        <v>1266.3765243951634</v>
      </c>
      <c r="I18" s="29">
        <f t="shared" si="3"/>
        <v>1318.7044827462191</v>
      </c>
      <c r="J18" s="29">
        <f t="shared" si="3"/>
        <v>1282.1893143494281</v>
      </c>
      <c r="K18" s="29">
        <f t="shared" si="3"/>
        <v>1308.2163560692918</v>
      </c>
      <c r="L18" s="29">
        <f t="shared" si="3"/>
        <v>1195.3374027068701</v>
      </c>
      <c r="M18" s="29">
        <f t="shared" si="3"/>
        <v>1033.5191134671945</v>
      </c>
      <c r="N18" s="29">
        <f t="shared" si="3"/>
        <v>907.61638172003029</v>
      </c>
      <c r="O18" s="29">
        <f t="shared" si="3"/>
        <v>1007.6813753018139</v>
      </c>
      <c r="P18" s="29">
        <f t="shared" si="3"/>
        <v>1280.7029726849291</v>
      </c>
      <c r="Q18" s="29">
        <f t="shared" si="3"/>
        <v>1289.2899039494416</v>
      </c>
      <c r="R18" s="30">
        <f t="shared" si="3"/>
        <v>1243.5115048959535</v>
      </c>
      <c r="S18" s="30">
        <f t="shared" si="3"/>
        <v>1209.1042170352712</v>
      </c>
      <c r="T18" s="30">
        <f t="shared" si="3"/>
        <v>1215.4901218485898</v>
      </c>
    </row>
    <row r="19" spans="2:21" x14ac:dyDescent="0.3">
      <c r="C19" s="3" t="s">
        <v>149</v>
      </c>
      <c r="D19" s="37"/>
      <c r="E19" s="38"/>
      <c r="F19" s="38"/>
      <c r="G19" s="38"/>
      <c r="H19" s="38"/>
      <c r="I19" s="38"/>
      <c r="J19" s="38"/>
      <c r="K19" s="38"/>
      <c r="L19" s="38"/>
      <c r="M19" s="38"/>
      <c r="N19" s="38"/>
      <c r="O19" s="38"/>
      <c r="P19" s="38"/>
      <c r="Q19" s="38"/>
      <c r="R19" s="30">
        <f>R18-R17</f>
        <v>0</v>
      </c>
      <c r="S19" s="30">
        <f>S18-S17</f>
        <v>-8.7987958839571547</v>
      </c>
      <c r="T19" s="30">
        <f>T18-T17</f>
        <v>12.032530879956539</v>
      </c>
    </row>
    <row r="20" spans="2:21" x14ac:dyDescent="0.3">
      <c r="C20" s="24" t="s">
        <v>24</v>
      </c>
      <c r="D20" s="28"/>
      <c r="E20" s="44">
        <f>'Input Data'!B37</f>
        <v>7.5529786195945636E-2</v>
      </c>
      <c r="F20" s="44">
        <f>'Input Data'!C37</f>
        <v>7.5855023286510684E-2</v>
      </c>
      <c r="G20" s="44">
        <f>'Input Data'!D37</f>
        <v>7.9462129799202086E-2</v>
      </c>
      <c r="H20" s="44">
        <f>'Input Data'!E37</f>
        <v>8.3229873197322279E-2</v>
      </c>
      <c r="I20" s="44">
        <f>'Input Data'!F37</f>
        <v>9.2481048401855268E-2</v>
      </c>
      <c r="J20" s="44">
        <f>'Input Data'!G37</f>
        <v>9.2507981084915591E-2</v>
      </c>
      <c r="K20" s="44">
        <f>'Input Data'!H37</f>
        <v>9.5498332760002774E-2</v>
      </c>
      <c r="L20" s="44">
        <f>'Input Data'!I37</f>
        <v>9.0936934823009075E-2</v>
      </c>
      <c r="M20" s="44">
        <f>'Input Data'!J37</f>
        <v>7.5410192132030096E-2</v>
      </c>
      <c r="N20" s="44">
        <f>'Input Data'!K37</f>
        <v>6.7940053116734761E-2</v>
      </c>
      <c r="O20" s="44">
        <f>'Input Data'!L37</f>
        <v>6.8911418976138283E-2</v>
      </c>
      <c r="P20" s="44">
        <f>'Input Data'!M37</f>
        <v>9.4611636056156537E-2</v>
      </c>
      <c r="Q20" s="44">
        <f>'Input Data'!N37</f>
        <v>9.1797909263806224E-2</v>
      </c>
      <c r="R20" s="45">
        <f>'Input Data'!O37</f>
        <v>8.978224685140708E-2</v>
      </c>
      <c r="S20" s="45">
        <f>'Input Data'!P37</f>
        <v>8.7427442443996806E-2</v>
      </c>
      <c r="T20" s="45">
        <f>'Input Data'!Q37</f>
        <v>8.60169452598738E-2</v>
      </c>
    </row>
    <row r="21" spans="2:21" x14ac:dyDescent="0.3">
      <c r="C21" s="3" t="s">
        <v>150</v>
      </c>
      <c r="D21" s="36"/>
      <c r="E21" s="29">
        <f>E$20*D9</f>
        <v>929.38840055744026</v>
      </c>
      <c r="F21" s="29">
        <f t="shared" ref="F21:T21" si="4">F$20*E9</f>
        <v>912.3107455604121</v>
      </c>
      <c r="G21" s="29">
        <f t="shared" si="4"/>
        <v>955.98899692411987</v>
      </c>
      <c r="H21" s="29">
        <f t="shared" si="4"/>
        <v>990.13314301700416</v>
      </c>
      <c r="I21" s="29">
        <f t="shared" si="4"/>
        <v>1095.4984622180471</v>
      </c>
      <c r="J21" s="29">
        <f t="shared" si="4"/>
        <v>1078.5505412582913</v>
      </c>
      <c r="K21" s="29">
        <f t="shared" si="4"/>
        <v>1097.0820165542834</v>
      </c>
      <c r="L21" s="29">
        <f t="shared" si="4"/>
        <v>1036.5401563189796</v>
      </c>
      <c r="M21" s="29">
        <f t="shared" si="4"/>
        <v>851.68477671071423</v>
      </c>
      <c r="N21" s="29">
        <f t="shared" si="4"/>
        <v>782.26068773110467</v>
      </c>
      <c r="O21" s="29">
        <f t="shared" si="4"/>
        <v>816.19360207019201</v>
      </c>
      <c r="P21" s="29">
        <f t="shared" si="4"/>
        <v>1149.5263254945526</v>
      </c>
      <c r="Q21" s="29">
        <f t="shared" si="4"/>
        <v>1131.5596583156423</v>
      </c>
      <c r="R21" s="30">
        <f t="shared" si="4"/>
        <v>1089.1097262751639</v>
      </c>
      <c r="S21" s="30">
        <f t="shared" si="4"/>
        <v>1064.5292026590507</v>
      </c>
      <c r="T21" s="30">
        <f t="shared" si="4"/>
        <v>1049.735195252257</v>
      </c>
    </row>
    <row r="22" spans="2:21" x14ac:dyDescent="0.3">
      <c r="C22" s="3" t="s">
        <v>151</v>
      </c>
      <c r="D22" s="36"/>
      <c r="E22" s="29">
        <f>E$20*D10</f>
        <v>929.38840055744026</v>
      </c>
      <c r="F22" s="29">
        <f t="shared" ref="F22:T22" si="5">F$20*E10</f>
        <v>912.3107455604121</v>
      </c>
      <c r="G22" s="29">
        <f t="shared" si="5"/>
        <v>955.98899692411987</v>
      </c>
      <c r="H22" s="29">
        <f t="shared" si="5"/>
        <v>990.13314301700416</v>
      </c>
      <c r="I22" s="29">
        <f t="shared" si="5"/>
        <v>1095.4984622180471</v>
      </c>
      <c r="J22" s="29">
        <f t="shared" si="5"/>
        <v>1078.5505412582913</v>
      </c>
      <c r="K22" s="29">
        <f t="shared" si="5"/>
        <v>1097.0820165542834</v>
      </c>
      <c r="L22" s="29">
        <f t="shared" si="5"/>
        <v>1036.5401563189796</v>
      </c>
      <c r="M22" s="29">
        <f t="shared" si="5"/>
        <v>851.68477671071423</v>
      </c>
      <c r="N22" s="29">
        <f t="shared" si="5"/>
        <v>782.26068773110467</v>
      </c>
      <c r="O22" s="29">
        <f t="shared" si="5"/>
        <v>816.19360207019201</v>
      </c>
      <c r="P22" s="29">
        <f t="shared" si="5"/>
        <v>1149.5263254945526</v>
      </c>
      <c r="Q22" s="29">
        <f t="shared" si="5"/>
        <v>1131.5596583156423</v>
      </c>
      <c r="R22" s="30">
        <f t="shared" si="5"/>
        <v>1089.1097262751639</v>
      </c>
      <c r="S22" s="30">
        <f t="shared" si="5"/>
        <v>1056.8384628650358</v>
      </c>
      <c r="T22" s="30">
        <f t="shared" si="5"/>
        <v>1060.2307633947817</v>
      </c>
      <c r="U22" s="39"/>
    </row>
    <row r="23" spans="2:21" x14ac:dyDescent="0.3">
      <c r="C23" s="24" t="s">
        <v>29</v>
      </c>
      <c r="D23" s="28"/>
      <c r="E23" s="44">
        <f>'Input Data'!B62</f>
        <v>2.2691518228907536E-2</v>
      </c>
      <c r="F23" s="44">
        <f>'Input Data'!C62</f>
        <v>1.9780007182181505E-2</v>
      </c>
      <c r="G23" s="44">
        <f>'Input Data'!D62</f>
        <v>2.2510959835301925E-2</v>
      </c>
      <c r="H23" s="44">
        <f>'Input Data'!E62</f>
        <v>2.3220818094874016E-2</v>
      </c>
      <c r="I23" s="44">
        <f>'Input Data'!F62</f>
        <v>1.8842862404623569E-2</v>
      </c>
      <c r="J23" s="44">
        <f>'Input Data'!G62</f>
        <v>1.746622995274073E-2</v>
      </c>
      <c r="K23" s="44">
        <f>'Input Data'!H62</f>
        <v>1.8378732955076207E-2</v>
      </c>
      <c r="L23" s="44">
        <f>'Input Data'!I62</f>
        <v>1.3931476515228268E-2</v>
      </c>
      <c r="M23" s="44">
        <f>'Input Data'!J62</f>
        <v>1.6100043872997336E-2</v>
      </c>
      <c r="N23" s="44">
        <f>'Input Data'!K62</f>
        <v>1.088725618156116E-2</v>
      </c>
      <c r="O23" s="44">
        <f>'Input Data'!L62</f>
        <v>1.6167358009793902E-2</v>
      </c>
      <c r="P23" s="44">
        <f>'Input Data'!M62</f>
        <v>1.0796479321779196E-2</v>
      </c>
      <c r="Q23" s="44">
        <f>'Input Data'!N62</f>
        <v>1.2795884574395502E-2</v>
      </c>
      <c r="R23" s="45">
        <f>'Input Data'!O62</f>
        <v>1.2728321369270061E-2</v>
      </c>
      <c r="S23" s="45">
        <f>'Input Data'!P62</f>
        <v>1.2596253757477095E-2</v>
      </c>
      <c r="T23" s="45">
        <f>'Input Data'!Q62</f>
        <v>1.2596253757477095E-2</v>
      </c>
    </row>
    <row r="24" spans="2:21" x14ac:dyDescent="0.3">
      <c r="C24" s="3" t="s">
        <v>152</v>
      </c>
      <c r="D24" s="36"/>
      <c r="E24" s="29">
        <f>E$23*D9</f>
        <v>279.21744380783679</v>
      </c>
      <c r="F24" s="29">
        <f t="shared" ref="F24:T24" si="6">F$23*E9</f>
        <v>237.89476711920477</v>
      </c>
      <c r="G24" s="29">
        <f t="shared" si="6"/>
        <v>270.82372404477803</v>
      </c>
      <c r="H24" s="29">
        <f t="shared" si="6"/>
        <v>276.24338137815926</v>
      </c>
      <c r="I24" s="29">
        <f t="shared" si="6"/>
        <v>223.20602052817199</v>
      </c>
      <c r="J24" s="29">
        <f t="shared" si="6"/>
        <v>203.63877309113673</v>
      </c>
      <c r="K24" s="29">
        <f t="shared" si="6"/>
        <v>211.13433951500835</v>
      </c>
      <c r="L24" s="29">
        <f t="shared" si="6"/>
        <v>158.7972463878904</v>
      </c>
      <c r="M24" s="29">
        <f t="shared" si="6"/>
        <v>181.83433675648027</v>
      </c>
      <c r="N24" s="29">
        <f t="shared" si="6"/>
        <v>125.35569398892559</v>
      </c>
      <c r="O24" s="29">
        <f t="shared" si="6"/>
        <v>191.48777323162193</v>
      </c>
      <c r="P24" s="29">
        <f t="shared" si="6"/>
        <v>131.1766471903766</v>
      </c>
      <c r="Q24" s="29">
        <f t="shared" si="6"/>
        <v>157.73024563379926</v>
      </c>
      <c r="R24" s="30">
        <f t="shared" si="6"/>
        <v>154.40177862078957</v>
      </c>
      <c r="S24" s="30">
        <f t="shared" si="6"/>
        <v>153.37381026017761</v>
      </c>
      <c r="T24" s="30">
        <f t="shared" si="6"/>
        <v>153.72239571637624</v>
      </c>
    </row>
    <row r="25" spans="2:21" x14ac:dyDescent="0.3">
      <c r="C25" s="3" t="s">
        <v>153</v>
      </c>
      <c r="D25" s="36"/>
      <c r="E25" s="29">
        <f>E$23*D10</f>
        <v>279.21744380783679</v>
      </c>
      <c r="F25" s="29">
        <f t="shared" ref="F25:T25" si="7">F$23*E10</f>
        <v>237.89476711920477</v>
      </c>
      <c r="G25" s="29">
        <f t="shared" si="7"/>
        <v>270.82372404477803</v>
      </c>
      <c r="H25" s="29">
        <f t="shared" si="7"/>
        <v>276.24338137815926</v>
      </c>
      <c r="I25" s="29">
        <f t="shared" si="7"/>
        <v>223.20602052817199</v>
      </c>
      <c r="J25" s="29">
        <f t="shared" si="7"/>
        <v>203.63877309113673</v>
      </c>
      <c r="K25" s="29">
        <f t="shared" si="7"/>
        <v>211.13433951500835</v>
      </c>
      <c r="L25" s="29">
        <f t="shared" si="7"/>
        <v>158.7972463878904</v>
      </c>
      <c r="M25" s="29">
        <f t="shared" si="7"/>
        <v>181.83433675648027</v>
      </c>
      <c r="N25" s="29">
        <f t="shared" si="7"/>
        <v>125.35569398892559</v>
      </c>
      <c r="O25" s="29">
        <f t="shared" si="7"/>
        <v>191.48777323162193</v>
      </c>
      <c r="P25" s="29">
        <f t="shared" si="7"/>
        <v>131.1766471903766</v>
      </c>
      <c r="Q25" s="29">
        <f t="shared" si="7"/>
        <v>157.73024563379926</v>
      </c>
      <c r="R25" s="30">
        <f t="shared" si="7"/>
        <v>154.40177862078957</v>
      </c>
      <c r="S25" s="30">
        <f t="shared" si="7"/>
        <v>152.26575417023543</v>
      </c>
      <c r="T25" s="30">
        <f t="shared" si="7"/>
        <v>155.25935845380801</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8">E16</f>
        <v>2011/12</v>
      </c>
      <c r="F29" s="27" t="str">
        <f t="shared" si="8"/>
        <v>2012/13</v>
      </c>
      <c r="G29" s="27" t="str">
        <f t="shared" si="8"/>
        <v>2013/14</v>
      </c>
      <c r="H29" s="27" t="str">
        <f t="shared" si="8"/>
        <v>2014/15</v>
      </c>
      <c r="I29" s="27" t="str">
        <f t="shared" si="8"/>
        <v>2015/16</v>
      </c>
      <c r="J29" s="27" t="str">
        <f t="shared" si="8"/>
        <v>2016/17</v>
      </c>
      <c r="K29" s="27" t="str">
        <f t="shared" si="8"/>
        <v>2017/18</v>
      </c>
      <c r="L29" s="27" t="str">
        <f t="shared" si="8"/>
        <v>2018/19</v>
      </c>
      <c r="M29" s="27" t="str">
        <f t="shared" si="8"/>
        <v>2019/20</v>
      </c>
      <c r="N29" s="27" t="str">
        <f t="shared" si="8"/>
        <v>2020/21</v>
      </c>
      <c r="O29" s="27" t="str">
        <f t="shared" si="8"/>
        <v>2021/22</v>
      </c>
      <c r="P29" s="27" t="str">
        <f t="shared" si="8"/>
        <v>2022/23</v>
      </c>
      <c r="Q29" s="27" t="str">
        <f t="shared" si="8"/>
        <v>2023/24</v>
      </c>
      <c r="R29" s="27" t="str">
        <f t="shared" si="8"/>
        <v>2024/25</v>
      </c>
      <c r="S29" s="27" t="str">
        <f t="shared" si="8"/>
        <v>2025/26</v>
      </c>
      <c r="T29" s="27" t="str">
        <f t="shared" si="8"/>
        <v>2026/27</v>
      </c>
    </row>
    <row r="30" spans="2:21" x14ac:dyDescent="0.3">
      <c r="C30" s="3" t="s">
        <v>107</v>
      </c>
      <c r="D30" s="28"/>
      <c r="E30" s="29">
        <f>'Input Data'!B295</f>
        <v>1075.7911906925597</v>
      </c>
      <c r="F30" s="29">
        <f>'Input Data'!C295</f>
        <v>1220.4726172275334</v>
      </c>
      <c r="G30" s="29">
        <f>'Input Data'!D295</f>
        <v>1196.049324265899</v>
      </c>
      <c r="H30" s="29">
        <f>'Input Data'!E295</f>
        <v>1304.6761192221945</v>
      </c>
      <c r="I30" s="29">
        <f>'Input Data'!F295</f>
        <v>1193.8537985793337</v>
      </c>
      <c r="J30" s="29">
        <f>'Input Data'!G295</f>
        <v>1282.7639952458064</v>
      </c>
      <c r="K30" s="29">
        <f>'Input Data'!H295</f>
        <v>1323.8119086431379</v>
      </c>
      <c r="L30" s="29">
        <f>'Input Data'!I295</f>
        <v>1250.3251457596193</v>
      </c>
      <c r="M30" s="29">
        <f>'Input Data'!J295</f>
        <v>1447.0388014878881</v>
      </c>
      <c r="N30" s="29">
        <f>'Input Data'!K295</f>
        <v>1432.7508433648795</v>
      </c>
      <c r="O30" s="29">
        <f>'Input Data'!L295</f>
        <v>1351.2355712443273</v>
      </c>
      <c r="P30" s="29">
        <f>'Input Data'!M295</f>
        <v>1183.7908767084491</v>
      </c>
      <c r="Q30" s="29">
        <f>'Input Data'!N295</f>
        <v>1106.0058077036797</v>
      </c>
      <c r="R30" s="30">
        <f t="shared" ref="R30:S30" si="9">R9*($D$6+1)-Q9+R17</f>
        <v>1351.0990398349306</v>
      </c>
      <c r="S30" s="30">
        <f t="shared" si="9"/>
        <v>1307.7292242496201</v>
      </c>
      <c r="T30" s="30">
        <f>T9*($D$6+1)-S9+T17</f>
        <v>1273.0944964513978</v>
      </c>
    </row>
    <row r="31" spans="2:21" x14ac:dyDescent="0.3">
      <c r="C31" s="3" t="s">
        <v>111</v>
      </c>
      <c r="D31" s="28"/>
      <c r="E31" s="29">
        <f>E30</f>
        <v>1075.7911906925597</v>
      </c>
      <c r="F31" s="29">
        <f t="shared" ref="F31:Q31" si="10">F30</f>
        <v>1220.4726172275334</v>
      </c>
      <c r="G31" s="29">
        <f t="shared" si="10"/>
        <v>1196.049324265899</v>
      </c>
      <c r="H31" s="29">
        <f t="shared" si="10"/>
        <v>1304.6761192221945</v>
      </c>
      <c r="I31" s="29">
        <f t="shared" si="10"/>
        <v>1193.8537985793337</v>
      </c>
      <c r="J31" s="29">
        <f t="shared" si="10"/>
        <v>1282.7639952458064</v>
      </c>
      <c r="K31" s="29">
        <f t="shared" si="10"/>
        <v>1323.8119086431379</v>
      </c>
      <c r="L31" s="29">
        <f t="shared" si="10"/>
        <v>1250.3251457596193</v>
      </c>
      <c r="M31" s="29">
        <f t="shared" si="10"/>
        <v>1447.0388014878881</v>
      </c>
      <c r="N31" s="29">
        <f t="shared" si="10"/>
        <v>1432.7508433648795</v>
      </c>
      <c r="O31" s="29">
        <f t="shared" si="10"/>
        <v>1351.2355712443273</v>
      </c>
      <c r="P31" s="29">
        <f t="shared" si="10"/>
        <v>1183.7908767084491</v>
      </c>
      <c r="Q31" s="29">
        <f t="shared" si="10"/>
        <v>1106.0058077036797</v>
      </c>
      <c r="R31" s="30">
        <f t="shared" ref="R31:S31" si="11">R9*($D$6+1)-Q10+R18</f>
        <v>1351.0990398349306</v>
      </c>
      <c r="S31" s="30">
        <f t="shared" si="11"/>
        <v>1386.8975423406764</v>
      </c>
      <c r="T31" s="30">
        <f>T9*($D$6+1)-S10+T18</f>
        <v>1163.1095793643813</v>
      </c>
      <c r="U31" s="32"/>
    </row>
    <row r="33" spans="2:21" x14ac:dyDescent="0.3">
      <c r="B33" s="22" t="s">
        <v>154</v>
      </c>
    </row>
    <row r="35" spans="2:21" x14ac:dyDescent="0.3">
      <c r="C35" s="36"/>
      <c r="D35" s="28" t="str">
        <f>D29</f>
        <v>2010/11</v>
      </c>
      <c r="E35" s="28" t="str">
        <f t="shared" ref="E35:T35" si="12">E29</f>
        <v>2011/12</v>
      </c>
      <c r="F35" s="28" t="str">
        <f t="shared" si="12"/>
        <v>2012/13</v>
      </c>
      <c r="G35" s="28" t="str">
        <f t="shared" si="12"/>
        <v>2013/14</v>
      </c>
      <c r="H35" s="28" t="str">
        <f t="shared" si="12"/>
        <v>2014/15</v>
      </c>
      <c r="I35" s="28" t="str">
        <f t="shared" si="12"/>
        <v>2015/16</v>
      </c>
      <c r="J35" s="28" t="str">
        <f t="shared" si="12"/>
        <v>2016/17</v>
      </c>
      <c r="K35" s="28" t="str">
        <f t="shared" si="12"/>
        <v>2017/18</v>
      </c>
      <c r="L35" s="28" t="str">
        <f t="shared" si="12"/>
        <v>2018/19</v>
      </c>
      <c r="M35" s="28" t="str">
        <f t="shared" si="12"/>
        <v>2019/20</v>
      </c>
      <c r="N35" s="28" t="str">
        <f t="shared" si="12"/>
        <v>2020/21</v>
      </c>
      <c r="O35" s="28" t="str">
        <f t="shared" si="12"/>
        <v>2021/22</v>
      </c>
      <c r="P35" s="28" t="str">
        <f t="shared" si="12"/>
        <v>2022/23</v>
      </c>
      <c r="Q35" s="28" t="str">
        <f t="shared" si="12"/>
        <v>2023/24</v>
      </c>
      <c r="R35" s="28" t="str">
        <f t="shared" si="12"/>
        <v>2024/25</v>
      </c>
      <c r="S35" s="28" t="str">
        <f t="shared" si="12"/>
        <v>2025/26</v>
      </c>
      <c r="T35" s="28" t="str">
        <f t="shared" si="12"/>
        <v>2026/27</v>
      </c>
    </row>
    <row r="36" spans="2:21" x14ac:dyDescent="0.3">
      <c r="C36" s="3" t="s">
        <v>107</v>
      </c>
      <c r="D36" s="37"/>
      <c r="E36" s="29">
        <f t="shared" ref="E36:T36" si="13">E30</f>
        <v>1075.7911906925597</v>
      </c>
      <c r="F36" s="29">
        <f t="shared" si="13"/>
        <v>1220.4726172275334</v>
      </c>
      <c r="G36" s="29">
        <f t="shared" si="13"/>
        <v>1196.049324265899</v>
      </c>
      <c r="H36" s="29">
        <f t="shared" si="13"/>
        <v>1304.6761192221945</v>
      </c>
      <c r="I36" s="29">
        <f t="shared" si="13"/>
        <v>1193.8537985793337</v>
      </c>
      <c r="J36" s="29">
        <f t="shared" si="13"/>
        <v>1282.7639952458064</v>
      </c>
      <c r="K36" s="29">
        <f t="shared" si="13"/>
        <v>1323.8119086431379</v>
      </c>
      <c r="L36" s="29">
        <f t="shared" si="13"/>
        <v>1250.3251457596193</v>
      </c>
      <c r="M36" s="29">
        <f t="shared" si="13"/>
        <v>1447.0388014878881</v>
      </c>
      <c r="N36" s="29">
        <f t="shared" si="13"/>
        <v>1432.7508433648795</v>
      </c>
      <c r="O36" s="29">
        <f t="shared" si="13"/>
        <v>1351.2355712443273</v>
      </c>
      <c r="P36" s="29">
        <f t="shared" si="13"/>
        <v>1183.7908767084491</v>
      </c>
      <c r="Q36" s="29">
        <f t="shared" si="13"/>
        <v>1106.0058077036797</v>
      </c>
      <c r="R36" s="30">
        <f t="shared" si="13"/>
        <v>1351.0990398349306</v>
      </c>
      <c r="S36" s="30">
        <f t="shared" si="13"/>
        <v>1307.7292242496201</v>
      </c>
      <c r="T36" s="30">
        <f t="shared" si="13"/>
        <v>1273.0944964513978</v>
      </c>
      <c r="U36" s="32"/>
    </row>
    <row r="37" spans="2:21" x14ac:dyDescent="0.3">
      <c r="C37" s="3" t="s">
        <v>111</v>
      </c>
      <c r="D37" s="37"/>
      <c r="E37" s="29">
        <f>E31</f>
        <v>1075.7911906925597</v>
      </c>
      <c r="F37" s="29">
        <f t="shared" ref="F37:T37" si="14">F31</f>
        <v>1220.4726172275334</v>
      </c>
      <c r="G37" s="29">
        <f t="shared" si="14"/>
        <v>1196.049324265899</v>
      </c>
      <c r="H37" s="29">
        <f t="shared" si="14"/>
        <v>1304.6761192221945</v>
      </c>
      <c r="I37" s="29">
        <f t="shared" si="14"/>
        <v>1193.8537985793337</v>
      </c>
      <c r="J37" s="29">
        <f t="shared" si="14"/>
        <v>1282.7639952458064</v>
      </c>
      <c r="K37" s="29">
        <f t="shared" si="14"/>
        <v>1323.8119086431379</v>
      </c>
      <c r="L37" s="29">
        <f t="shared" si="14"/>
        <v>1250.3251457596193</v>
      </c>
      <c r="M37" s="29">
        <f t="shared" si="14"/>
        <v>1447.0388014878881</v>
      </c>
      <c r="N37" s="29">
        <f t="shared" si="14"/>
        <v>1432.7508433648795</v>
      </c>
      <c r="O37" s="29">
        <f t="shared" si="14"/>
        <v>1351.2355712443273</v>
      </c>
      <c r="P37" s="29">
        <f t="shared" si="14"/>
        <v>1183.7908767084491</v>
      </c>
      <c r="Q37" s="29">
        <f t="shared" si="14"/>
        <v>1106.0058077036797</v>
      </c>
      <c r="R37" s="30">
        <f t="shared" si="14"/>
        <v>1351.0990398349306</v>
      </c>
      <c r="S37" s="30">
        <f t="shared" si="14"/>
        <v>1386.8975423406764</v>
      </c>
      <c r="T37" s="30">
        <f t="shared" si="14"/>
        <v>1163.1095793643813</v>
      </c>
      <c r="U37" s="32"/>
    </row>
    <row r="38" spans="2:21" x14ac:dyDescent="0.3">
      <c r="C38" s="3" t="s">
        <v>25</v>
      </c>
      <c r="D38" s="36"/>
      <c r="E38" s="29">
        <f>'Input Data'!B93</f>
        <v>291.58800618380263</v>
      </c>
      <c r="F38" s="29">
        <f>'Input Data'!C93</f>
        <v>373.01531878132278</v>
      </c>
      <c r="G38" s="29">
        <f>'Input Data'!D93</f>
        <v>416.05177493145663</v>
      </c>
      <c r="H38" s="29">
        <f>'Input Data'!E93</f>
        <v>478.16804286674409</v>
      </c>
      <c r="I38" s="29">
        <f>'Input Data'!F93</f>
        <v>411.65141574912792</v>
      </c>
      <c r="J38" s="29">
        <f>'Input Data'!G93</f>
        <v>457.62665062723619</v>
      </c>
      <c r="K38" s="29">
        <f>'Input Data'!H93</f>
        <v>364.9032035585152</v>
      </c>
      <c r="L38" s="29">
        <f>'Input Data'!I93</f>
        <v>435.14577029204145</v>
      </c>
      <c r="M38" s="29">
        <f>'Input Data'!J93</f>
        <v>421.22032377204329</v>
      </c>
      <c r="N38" s="29">
        <f>'Input Data'!K93</f>
        <v>422.22744914351188</v>
      </c>
      <c r="O38" s="29">
        <f>'Input Data'!L93</f>
        <v>345.62418841119631</v>
      </c>
      <c r="P38" s="29">
        <f>'Input Data'!M93</f>
        <v>490.8205827573434</v>
      </c>
      <c r="Q38" s="29">
        <f>'Input Data'!N93</f>
        <v>481.92951579085729</v>
      </c>
      <c r="R38" s="30">
        <f>'Input Data'!O93</f>
        <v>427.43721054409315</v>
      </c>
      <c r="S38" s="30">
        <f>'Input Data'!P93</f>
        <v>427.43721054409315</v>
      </c>
      <c r="T38" s="30">
        <f>'Input Data'!Q93</f>
        <v>427.43721054409315</v>
      </c>
      <c r="U38" s="32"/>
    </row>
    <row r="39" spans="2:21" x14ac:dyDescent="0.3">
      <c r="C39" s="3" t="s">
        <v>30</v>
      </c>
      <c r="D39" s="36"/>
      <c r="E39" s="29">
        <f>'Input Data'!B119</f>
        <v>178.3324235851496</v>
      </c>
      <c r="F39" s="29">
        <f>'Input Data'!C119</f>
        <v>212.27170886383516</v>
      </c>
      <c r="G39" s="29">
        <f>'Input Data'!D119</f>
        <v>167.6821045606487</v>
      </c>
      <c r="H39" s="29">
        <f>'Input Data'!E119</f>
        <v>233.05965320217527</v>
      </c>
      <c r="I39" s="29">
        <f>'Input Data'!F119</f>
        <v>212.85774254623144</v>
      </c>
      <c r="J39" s="29">
        <f>'Input Data'!G119</f>
        <v>170.1135568321445</v>
      </c>
      <c r="K39" s="29">
        <f>'Input Data'!H119</f>
        <v>171.72147225467907</v>
      </c>
      <c r="L39" s="29">
        <f>'Input Data'!I119</f>
        <v>187.46321989316019</v>
      </c>
      <c r="M39" s="29">
        <f>'Input Data'!J119</f>
        <v>203.0159388447077</v>
      </c>
      <c r="N39" s="29">
        <f>'Input Data'!K119</f>
        <v>137.20078730233155</v>
      </c>
      <c r="O39" s="29">
        <f>'Input Data'!L119</f>
        <v>203.57303628831539</v>
      </c>
      <c r="P39" s="29">
        <f>'Input Data'!M119</f>
        <v>175.3566847264338</v>
      </c>
      <c r="Q39" s="29">
        <f>'Input Data'!N119</f>
        <v>199.99058804805512</v>
      </c>
      <c r="R39" s="30">
        <f>'Input Data'!O119</f>
        <v>174.24142275072862</v>
      </c>
      <c r="S39" s="30">
        <f>'Input Data'!P119</f>
        <v>166.94761641378761</v>
      </c>
      <c r="T39" s="30">
        <f>'Input Data'!Q119</f>
        <v>179.05038688668765</v>
      </c>
      <c r="U39" s="32"/>
    </row>
    <row r="40" spans="2:21" x14ac:dyDescent="0.3">
      <c r="C40" s="3" t="s">
        <v>108</v>
      </c>
      <c r="D40" s="36"/>
      <c r="E40" s="29">
        <f>E36-E$38-E$39</f>
        <v>605.87076092360735</v>
      </c>
      <c r="F40" s="29">
        <f t="shared" ref="F40:T40" si="15">F36-F$38-F$39</f>
        <v>635.18558958237554</v>
      </c>
      <c r="G40" s="29">
        <f t="shared" si="15"/>
        <v>612.31544477379373</v>
      </c>
      <c r="H40" s="29">
        <f t="shared" si="15"/>
        <v>593.44842315327514</v>
      </c>
      <c r="I40" s="29">
        <f t="shared" si="15"/>
        <v>569.3446402839744</v>
      </c>
      <c r="J40" s="29">
        <f t="shared" si="15"/>
        <v>655.02378778642583</v>
      </c>
      <c r="K40" s="29">
        <f t="shared" si="15"/>
        <v>787.1872328299437</v>
      </c>
      <c r="L40" s="29">
        <f t="shared" si="15"/>
        <v>627.71615557441771</v>
      </c>
      <c r="M40" s="29">
        <f t="shared" si="15"/>
        <v>822.80253887113713</v>
      </c>
      <c r="N40" s="29">
        <f t="shared" si="15"/>
        <v>873.32260691903616</v>
      </c>
      <c r="O40" s="29">
        <f t="shared" si="15"/>
        <v>802.03834654481557</v>
      </c>
      <c r="P40" s="29">
        <f t="shared" si="15"/>
        <v>517.61360922467202</v>
      </c>
      <c r="Q40" s="29">
        <f t="shared" si="15"/>
        <v>424.08570386476731</v>
      </c>
      <c r="R40" s="30">
        <f t="shared" si="15"/>
        <v>749.42040654010884</v>
      </c>
      <c r="S40" s="30">
        <f t="shared" si="15"/>
        <v>713.34439729173926</v>
      </c>
      <c r="T40" s="30">
        <f t="shared" si="15"/>
        <v>666.60689902061699</v>
      </c>
      <c r="U40" s="32"/>
    </row>
    <row r="41" spans="2:21" x14ac:dyDescent="0.3">
      <c r="C41" s="3" t="s">
        <v>112</v>
      </c>
      <c r="D41" s="36"/>
      <c r="E41" s="29">
        <f>E37-E$38-E$39</f>
        <v>605.87076092360735</v>
      </c>
      <c r="F41" s="29">
        <f t="shared" ref="F41:T41" si="16">F37-F$38-F$39</f>
        <v>635.18558958237554</v>
      </c>
      <c r="G41" s="29">
        <f t="shared" si="16"/>
        <v>612.31544477379373</v>
      </c>
      <c r="H41" s="29">
        <f t="shared" si="16"/>
        <v>593.44842315327514</v>
      </c>
      <c r="I41" s="29">
        <f t="shared" si="16"/>
        <v>569.3446402839744</v>
      </c>
      <c r="J41" s="29">
        <f t="shared" si="16"/>
        <v>655.02378778642583</v>
      </c>
      <c r="K41" s="29">
        <f t="shared" si="16"/>
        <v>787.1872328299437</v>
      </c>
      <c r="L41" s="29">
        <f t="shared" si="16"/>
        <v>627.71615557441771</v>
      </c>
      <c r="M41" s="29">
        <f t="shared" si="16"/>
        <v>822.80253887113713</v>
      </c>
      <c r="N41" s="29">
        <f t="shared" si="16"/>
        <v>873.32260691903616</v>
      </c>
      <c r="O41" s="29">
        <f t="shared" si="16"/>
        <v>802.03834654481557</v>
      </c>
      <c r="P41" s="29">
        <f t="shared" si="16"/>
        <v>517.61360922467202</v>
      </c>
      <c r="Q41" s="29">
        <f t="shared" si="16"/>
        <v>424.08570386476731</v>
      </c>
      <c r="R41" s="30">
        <f t="shared" si="16"/>
        <v>749.42040654010884</v>
      </c>
      <c r="S41" s="30">
        <f t="shared" si="16"/>
        <v>792.51271538279559</v>
      </c>
      <c r="T41" s="30">
        <f t="shared" si="16"/>
        <v>556.62198193360041</v>
      </c>
      <c r="U41" s="32"/>
    </row>
    <row r="42" spans="2:21" x14ac:dyDescent="0.3">
      <c r="C42" s="22"/>
      <c r="D42" s="32"/>
      <c r="E42" s="52"/>
      <c r="F42" s="52"/>
      <c r="G42" s="52"/>
      <c r="H42" s="52"/>
      <c r="I42" s="52"/>
      <c r="J42" s="52"/>
      <c r="K42" s="52"/>
      <c r="L42" s="52"/>
      <c r="M42" s="52"/>
      <c r="N42" s="52"/>
      <c r="O42" s="52"/>
      <c r="P42" s="52"/>
      <c r="Q42" s="40"/>
      <c r="R42" s="40"/>
      <c r="S42" s="40"/>
      <c r="T42" s="32"/>
    </row>
    <row r="43" spans="2:21" x14ac:dyDescent="0.3">
      <c r="B43" s="22" t="s">
        <v>159</v>
      </c>
      <c r="C43" s="22"/>
      <c r="D43" s="32"/>
      <c r="E43" s="52"/>
      <c r="F43" s="52"/>
      <c r="G43" s="52"/>
      <c r="H43" s="52"/>
      <c r="I43" s="52"/>
      <c r="J43" s="52"/>
      <c r="K43" s="52"/>
      <c r="L43" s="52"/>
      <c r="M43" s="52"/>
      <c r="N43" s="52"/>
      <c r="O43" s="52"/>
      <c r="P43" s="52"/>
      <c r="Q43" s="40"/>
      <c r="R43" s="40"/>
      <c r="S43" s="40"/>
      <c r="T43" s="32"/>
    </row>
    <row r="44" spans="2:21" x14ac:dyDescent="0.3">
      <c r="C44" s="22"/>
      <c r="D44" s="32"/>
      <c r="E44" s="52"/>
      <c r="F44" s="52"/>
      <c r="G44" s="52"/>
      <c r="H44" s="52"/>
      <c r="I44" s="52"/>
      <c r="J44" s="52"/>
      <c r="K44" s="52"/>
      <c r="L44" s="52"/>
      <c r="M44" s="52"/>
      <c r="N44" s="52"/>
      <c r="O44" s="52"/>
      <c r="P44" s="52"/>
      <c r="Q44" s="40"/>
      <c r="R44" s="40"/>
      <c r="S44" s="40"/>
      <c r="T44" s="32"/>
    </row>
    <row r="45" spans="2:21" x14ac:dyDescent="0.3">
      <c r="C45" s="3" t="s">
        <v>99</v>
      </c>
      <c r="D45" s="27">
        <f>'Input Data'!B216</f>
        <v>10.808038301389622</v>
      </c>
      <c r="E45" s="52"/>
      <c r="F45" s="52"/>
      <c r="G45" s="52"/>
      <c r="H45" s="52"/>
      <c r="I45" s="52"/>
      <c r="J45" s="52"/>
      <c r="K45" s="52"/>
      <c r="L45" s="52"/>
      <c r="M45" s="52"/>
      <c r="N45" s="52"/>
      <c r="O45" s="52"/>
      <c r="P45" s="52"/>
      <c r="Q45" s="40"/>
      <c r="R45" s="40"/>
      <c r="S45" s="40"/>
      <c r="T45" s="32"/>
    </row>
    <row r="46" spans="2:21" x14ac:dyDescent="0.3">
      <c r="C46" s="22"/>
      <c r="D46" s="32"/>
      <c r="E46" s="52"/>
      <c r="F46" s="52"/>
      <c r="G46" s="52"/>
      <c r="H46" s="52"/>
      <c r="I46" s="52"/>
      <c r="J46" s="52"/>
      <c r="K46" s="52"/>
      <c r="L46" s="52"/>
      <c r="M46" s="52"/>
      <c r="N46" s="52"/>
      <c r="O46" s="52"/>
      <c r="P46" s="52"/>
      <c r="Q46" s="40"/>
      <c r="R46" s="40"/>
      <c r="S46" s="40"/>
      <c r="T46" s="32"/>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2"/>
    </row>
    <row r="48" spans="2:21" x14ac:dyDescent="0.3">
      <c r="C48" s="3" t="s">
        <v>108</v>
      </c>
      <c r="D48" s="30">
        <f t="shared" ref="D48:F49" si="17">R40</f>
        <v>749.42040654010884</v>
      </c>
      <c r="E48" s="29">
        <f t="shared" si="17"/>
        <v>713.34439729173926</v>
      </c>
      <c r="F48" s="29">
        <f t="shared" si="17"/>
        <v>666.60689902061699</v>
      </c>
      <c r="G48" s="52"/>
      <c r="H48" s="52"/>
      <c r="I48" s="52"/>
      <c r="J48" s="52"/>
      <c r="K48" s="52"/>
      <c r="L48" s="52"/>
      <c r="M48" s="52"/>
      <c r="N48" s="52"/>
      <c r="O48" s="52"/>
      <c r="P48" s="52"/>
      <c r="Q48" s="40"/>
      <c r="R48" s="40"/>
      <c r="S48" s="40"/>
      <c r="T48" s="32"/>
    </row>
    <row r="49" spans="2:20" x14ac:dyDescent="0.3">
      <c r="C49" s="3" t="s">
        <v>112</v>
      </c>
      <c r="D49" s="30">
        <f t="shared" si="17"/>
        <v>749.42040654010884</v>
      </c>
      <c r="E49" s="29">
        <f t="shared" si="17"/>
        <v>792.51271538279559</v>
      </c>
      <c r="F49" s="29">
        <f t="shared" si="17"/>
        <v>556.62198193360041</v>
      </c>
      <c r="G49" s="52"/>
      <c r="H49" s="52"/>
      <c r="I49" s="52"/>
      <c r="J49" s="52"/>
      <c r="K49" s="52"/>
      <c r="L49" s="52"/>
      <c r="M49" s="52"/>
      <c r="N49" s="52"/>
      <c r="O49" s="52"/>
      <c r="P49" s="52"/>
      <c r="Q49" s="40"/>
      <c r="R49" s="40"/>
      <c r="S49" s="40"/>
      <c r="T49" s="32"/>
    </row>
    <row r="50" spans="2:20" x14ac:dyDescent="0.3">
      <c r="C50" s="3" t="s">
        <v>160</v>
      </c>
      <c r="D50" s="30">
        <f>'Input Data'!B144</f>
        <v>162.04376907209306</v>
      </c>
      <c r="E50" s="29">
        <f>'Input Data'!C144</f>
        <v>175.51616835453123</v>
      </c>
      <c r="F50" s="29">
        <f>'Input Data'!D144</f>
        <v>127.27093002856006</v>
      </c>
      <c r="G50" s="52"/>
      <c r="H50" s="52"/>
      <c r="I50" s="52"/>
      <c r="J50" s="52"/>
      <c r="K50" s="52"/>
      <c r="L50" s="52"/>
      <c r="M50" s="52"/>
      <c r="N50" s="52"/>
      <c r="O50" s="52"/>
      <c r="P50" s="52"/>
      <c r="Q50" s="40"/>
      <c r="R50" s="40"/>
      <c r="S50" s="40"/>
      <c r="T50" s="32"/>
    </row>
    <row r="51" spans="2:20" x14ac:dyDescent="0.3">
      <c r="C51" s="3" t="s">
        <v>126</v>
      </c>
      <c r="D51" s="30">
        <f>D48-D$50-$D$45</f>
        <v>576.5685991666262</v>
      </c>
      <c r="E51" s="29">
        <f t="shared" ref="E51:F52" si="18">E48-E$50-$D$45</f>
        <v>527.02019063581838</v>
      </c>
      <c r="F51" s="29">
        <f t="shared" si="18"/>
        <v>528.52793069066729</v>
      </c>
      <c r="G51" s="52"/>
      <c r="H51" s="52"/>
      <c r="I51" s="52"/>
      <c r="J51" s="52"/>
      <c r="K51" s="52"/>
      <c r="L51" s="52"/>
      <c r="M51" s="52"/>
      <c r="N51" s="52"/>
      <c r="O51" s="52"/>
      <c r="P51" s="52"/>
      <c r="Q51" s="40"/>
      <c r="R51" s="40"/>
      <c r="S51" s="40"/>
      <c r="T51" s="32"/>
    </row>
    <row r="52" spans="2:20" x14ac:dyDescent="0.3">
      <c r="C52" s="3" t="s">
        <v>127</v>
      </c>
      <c r="D52" s="30">
        <f>D49-D$50-$D$45</f>
        <v>576.5685991666262</v>
      </c>
      <c r="E52" s="29">
        <f t="shared" si="18"/>
        <v>606.18850872687472</v>
      </c>
      <c r="F52" s="29">
        <f>F49-F$50-$D$45</f>
        <v>418.54301360365071</v>
      </c>
      <c r="G52" s="52"/>
      <c r="H52" s="52"/>
      <c r="I52" s="52"/>
      <c r="J52" s="52"/>
      <c r="K52" s="52"/>
      <c r="L52" s="52"/>
      <c r="M52" s="52"/>
      <c r="N52" s="52"/>
      <c r="O52" s="52"/>
      <c r="P52" s="52"/>
      <c r="Q52" s="40"/>
      <c r="R52" s="40"/>
      <c r="S52" s="40"/>
      <c r="T52" s="32"/>
    </row>
    <row r="53" spans="2:20" x14ac:dyDescent="0.3">
      <c r="C53" s="22"/>
      <c r="D53" s="32"/>
      <c r="E53" s="52"/>
      <c r="F53" s="52"/>
      <c r="G53" s="52"/>
      <c r="H53" s="52"/>
      <c r="I53" s="52"/>
      <c r="J53" s="52"/>
      <c r="K53" s="52"/>
      <c r="L53" s="52"/>
      <c r="M53" s="52"/>
      <c r="N53" s="52"/>
      <c r="O53" s="52"/>
      <c r="P53" s="52"/>
      <c r="Q53" s="40"/>
      <c r="R53" s="40"/>
      <c r="S53" s="40"/>
      <c r="T53" s="32"/>
    </row>
    <row r="54" spans="2:20" x14ac:dyDescent="0.3">
      <c r="B54" s="22" t="s">
        <v>117</v>
      </c>
      <c r="C54" s="22"/>
      <c r="D54" s="32"/>
      <c r="E54" s="52"/>
      <c r="F54" s="52"/>
      <c r="G54" s="52"/>
      <c r="H54" s="52"/>
      <c r="I54" s="52"/>
      <c r="J54" s="52"/>
      <c r="K54" s="52"/>
      <c r="L54" s="52"/>
      <c r="M54" s="52"/>
      <c r="N54" s="52"/>
      <c r="O54" s="52"/>
      <c r="P54" s="52"/>
      <c r="Q54" s="40"/>
      <c r="R54" s="40"/>
      <c r="S54" s="40"/>
      <c r="T54" s="32"/>
    </row>
    <row r="55" spans="2:20" x14ac:dyDescent="0.3">
      <c r="C55" s="22"/>
      <c r="D55" s="32"/>
      <c r="E55" s="52"/>
      <c r="F55" s="52"/>
      <c r="G55" s="52"/>
      <c r="H55" s="52"/>
      <c r="I55" s="52"/>
      <c r="J55" s="52"/>
      <c r="K55" s="52"/>
      <c r="L55" s="52"/>
      <c r="M55" s="52"/>
      <c r="N55" s="52"/>
      <c r="O55" s="52"/>
      <c r="P55" s="52"/>
      <c r="Q55" s="40"/>
      <c r="R55" s="40"/>
      <c r="S55" s="40"/>
      <c r="T55" s="32"/>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2"/>
    </row>
    <row r="57" spans="2:20" x14ac:dyDescent="0.3">
      <c r="C57" s="3" t="s">
        <v>128</v>
      </c>
      <c r="D57" s="43">
        <f>'Input Data'!B169</f>
        <v>0.8931616860266296</v>
      </c>
      <c r="E57" s="52"/>
      <c r="F57" s="52"/>
      <c r="G57" s="52"/>
      <c r="H57" s="52"/>
      <c r="I57" s="52"/>
      <c r="J57" s="52"/>
      <c r="K57" s="52"/>
      <c r="L57" s="52"/>
      <c r="M57" s="52"/>
      <c r="N57" s="52"/>
      <c r="O57" s="52"/>
      <c r="P57" s="52"/>
      <c r="Q57" s="40"/>
      <c r="R57" s="40"/>
      <c r="S57" s="40"/>
      <c r="T57" s="32"/>
    </row>
    <row r="58" spans="2:20" x14ac:dyDescent="0.3">
      <c r="C58" s="3" t="s">
        <v>129</v>
      </c>
      <c r="D58" s="43">
        <f>'Input Data'!B193</f>
        <v>0.70121866437655911</v>
      </c>
      <c r="E58" s="52"/>
      <c r="F58" s="52"/>
      <c r="G58" s="52"/>
      <c r="H58" s="52"/>
      <c r="I58" s="52"/>
      <c r="J58" s="52"/>
      <c r="K58" s="52"/>
      <c r="L58" s="52"/>
      <c r="M58" s="52"/>
      <c r="N58" s="52"/>
      <c r="O58" s="52"/>
      <c r="P58" s="52"/>
      <c r="Q58" s="40"/>
      <c r="R58" s="40"/>
      <c r="S58" s="40"/>
      <c r="T58" s="32"/>
    </row>
    <row r="59" spans="2:20" x14ac:dyDescent="0.3">
      <c r="C59" s="22"/>
      <c r="D59" s="32"/>
      <c r="E59" s="52"/>
      <c r="F59" s="52"/>
      <c r="G59" s="52"/>
      <c r="H59" s="52"/>
      <c r="I59" s="52"/>
      <c r="J59" s="52"/>
      <c r="K59" s="52"/>
      <c r="L59" s="52"/>
      <c r="M59" s="52"/>
      <c r="N59" s="52"/>
      <c r="O59" s="52"/>
      <c r="P59" s="52"/>
      <c r="Q59" s="40"/>
      <c r="R59" s="40"/>
      <c r="S59" s="40"/>
      <c r="T59" s="32"/>
    </row>
    <row r="60" spans="2:20" x14ac:dyDescent="0.3">
      <c r="C60" s="3" t="s">
        <v>101</v>
      </c>
      <c r="D60" s="29" t="str">
        <f>F47</f>
        <v>2026/27</v>
      </c>
      <c r="E60" s="52"/>
      <c r="F60" s="52"/>
      <c r="G60" s="52"/>
      <c r="H60" s="52"/>
      <c r="I60" s="52"/>
      <c r="J60" s="52"/>
      <c r="K60" s="52"/>
      <c r="L60" s="52"/>
      <c r="M60" s="52"/>
      <c r="N60" s="52"/>
      <c r="O60" s="52"/>
      <c r="P60" s="52"/>
      <c r="Q60" s="40"/>
      <c r="R60" s="40"/>
      <c r="S60" s="40"/>
      <c r="T60" s="32"/>
    </row>
    <row r="61" spans="2:20" x14ac:dyDescent="0.3">
      <c r="C61" s="3" t="s">
        <v>118</v>
      </c>
      <c r="D61" s="29" t="str">
        <f>E47</f>
        <v>2025/26</v>
      </c>
      <c r="E61" s="52"/>
      <c r="F61" s="52"/>
      <c r="G61" s="52"/>
      <c r="H61" s="52"/>
      <c r="I61" s="52"/>
      <c r="J61" s="52"/>
      <c r="K61" s="52"/>
      <c r="L61" s="52"/>
      <c r="M61" s="52"/>
      <c r="N61" s="52"/>
      <c r="O61" s="52"/>
      <c r="P61" s="52"/>
      <c r="Q61" s="40"/>
      <c r="R61" s="40"/>
      <c r="S61" s="40"/>
      <c r="T61" s="32"/>
    </row>
    <row r="62" spans="2:20" x14ac:dyDescent="0.3">
      <c r="C62" s="3" t="s">
        <v>130</v>
      </c>
      <c r="D62" s="30">
        <f>F51/D$56/D$57/D$58</f>
        <v>854.25702029984438</v>
      </c>
      <c r="E62" s="52"/>
      <c r="F62" s="52"/>
      <c r="G62" s="52"/>
      <c r="H62" s="52"/>
      <c r="I62" s="52"/>
      <c r="J62" s="52"/>
      <c r="K62" s="52"/>
      <c r="L62" s="52"/>
      <c r="M62" s="52"/>
      <c r="N62" s="52"/>
      <c r="O62" s="52"/>
      <c r="P62" s="52"/>
      <c r="Q62" s="40"/>
      <c r="R62" s="40"/>
      <c r="S62" s="40"/>
      <c r="T62" s="32"/>
    </row>
    <row r="63" spans="2:20" x14ac:dyDescent="0.3">
      <c r="C63" s="3" t="s">
        <v>131</v>
      </c>
      <c r="D63" s="30">
        <f>F52/D$56/D$57/D$58</f>
        <v>676.48895527837681</v>
      </c>
      <c r="E63" s="52"/>
      <c r="F63" s="52"/>
      <c r="G63" s="52"/>
      <c r="H63" s="52"/>
      <c r="I63" s="52"/>
      <c r="J63" s="52"/>
      <c r="K63" s="52"/>
      <c r="L63" s="52"/>
      <c r="M63" s="52"/>
      <c r="N63" s="52"/>
      <c r="O63" s="52"/>
      <c r="P63" s="52"/>
      <c r="Q63" s="40"/>
      <c r="R63" s="40"/>
      <c r="S63" s="40"/>
      <c r="T63" s="32"/>
    </row>
    <row r="64" spans="2:20" ht="14.5" x14ac:dyDescent="0.35">
      <c r="C64" s="3" t="s">
        <v>31</v>
      </c>
      <c r="D64" s="30">
        <f>D63-D62</f>
        <v>-177.76806502146758</v>
      </c>
      <c r="E64" s="59" t="s">
        <v>207</v>
      </c>
      <c r="F64" s="52"/>
      <c r="G64" s="52"/>
      <c r="H64" s="52"/>
      <c r="I64" s="52"/>
      <c r="J64" s="52"/>
      <c r="K64" s="52"/>
      <c r="L64" s="52"/>
      <c r="M64" s="52"/>
      <c r="N64" s="52"/>
      <c r="O64" s="52"/>
      <c r="P64" s="52"/>
      <c r="Q64" s="40"/>
      <c r="R64" s="40"/>
      <c r="S64" s="40"/>
      <c r="T64" s="32"/>
    </row>
    <row r="65" spans="2:20" x14ac:dyDescent="0.3">
      <c r="C65" s="22"/>
      <c r="D65" s="32"/>
      <c r="E65" s="52"/>
      <c r="F65" s="52"/>
      <c r="G65" s="52"/>
      <c r="H65" s="52"/>
      <c r="I65" s="52"/>
      <c r="J65" s="52"/>
      <c r="K65" s="52"/>
      <c r="L65" s="52"/>
      <c r="M65" s="52"/>
      <c r="N65" s="52"/>
      <c r="O65" s="52"/>
      <c r="P65" s="52"/>
      <c r="Q65" s="40"/>
      <c r="R65" s="40"/>
      <c r="S65" s="40"/>
      <c r="T65" s="32"/>
    </row>
    <row r="66" spans="2:20" x14ac:dyDescent="0.3">
      <c r="B66" s="22" t="s">
        <v>119</v>
      </c>
      <c r="C66" s="22"/>
      <c r="D66" s="32"/>
      <c r="E66" s="52"/>
      <c r="F66" s="52"/>
      <c r="G66" s="52"/>
      <c r="H66" s="52"/>
      <c r="I66" s="52"/>
      <c r="J66" s="52"/>
      <c r="K66" s="52"/>
      <c r="L66" s="52"/>
      <c r="M66" s="52"/>
      <c r="N66" s="52"/>
      <c r="O66" s="52"/>
      <c r="P66" s="52"/>
      <c r="Q66" s="40"/>
      <c r="R66" s="40"/>
      <c r="S66" s="40"/>
      <c r="T66" s="32"/>
    </row>
    <row r="67" spans="2:20" x14ac:dyDescent="0.3">
      <c r="B67" s="22" t="s">
        <v>206</v>
      </c>
      <c r="C67" s="22"/>
      <c r="D67" s="32"/>
      <c r="E67" s="52"/>
      <c r="F67" s="52"/>
      <c r="G67" s="52"/>
      <c r="H67" s="52"/>
      <c r="I67" s="52"/>
      <c r="J67" s="52"/>
      <c r="K67" s="52"/>
      <c r="L67" s="52"/>
      <c r="M67" s="52"/>
      <c r="N67" s="52"/>
      <c r="O67" s="52"/>
      <c r="P67" s="52"/>
      <c r="Q67" s="40"/>
      <c r="R67" s="40"/>
      <c r="S67" s="40"/>
      <c r="T67" s="32"/>
    </row>
    <row r="68" spans="2:20" x14ac:dyDescent="0.3">
      <c r="B68" s="22"/>
      <c r="C68" s="22"/>
      <c r="D68" s="32"/>
      <c r="E68" s="52"/>
      <c r="F68" s="52"/>
      <c r="G68" s="52"/>
      <c r="H68" s="52"/>
      <c r="I68" s="52"/>
      <c r="J68" s="52"/>
      <c r="K68" s="52"/>
      <c r="L68" s="52"/>
      <c r="M68" s="52"/>
      <c r="N68" s="52"/>
      <c r="O68" s="52"/>
      <c r="P68" s="52"/>
      <c r="Q68" s="40"/>
      <c r="R68" s="40"/>
      <c r="S68" s="40"/>
      <c r="T68" s="32"/>
    </row>
    <row r="69" spans="2:20" x14ac:dyDescent="0.3">
      <c r="C69" s="35"/>
      <c r="D69" s="28" t="str">
        <f>D61</f>
        <v>2025/26</v>
      </c>
      <c r="E69" s="52"/>
      <c r="F69" s="52"/>
      <c r="G69" s="52"/>
      <c r="H69" s="52"/>
      <c r="I69" s="52"/>
      <c r="J69" s="52"/>
      <c r="K69" s="52"/>
      <c r="L69" s="52"/>
      <c r="M69" s="52"/>
      <c r="N69" s="52"/>
      <c r="O69" s="52"/>
      <c r="P69" s="52"/>
      <c r="Q69" s="40"/>
      <c r="R69" s="40"/>
      <c r="S69" s="40"/>
      <c r="T69" s="32"/>
    </row>
    <row r="70" spans="2:20" x14ac:dyDescent="0.3">
      <c r="C70" s="24" t="s">
        <v>132</v>
      </c>
      <c r="D70" s="30">
        <f>MAX(D62:D63)</f>
        <v>854.25702029984438</v>
      </c>
    </row>
    <row r="72" spans="2:20" ht="14.5" x14ac:dyDescent="0.35">
      <c r="B72" s="75" t="s">
        <v>195</v>
      </c>
    </row>
  </sheetData>
  <phoneticPr fontId="15" type="noConversion"/>
  <hyperlinks>
    <hyperlink ref="B72" location="Contents!A1" display="Link to Contents page" xr:uid="{2A49FD9F-9FDE-488E-8D24-EA5350CA19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FDE2-CC91-42AF-80D1-6D4BB80C8305}">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2" style="23" customWidth="1"/>
    <col min="4" max="5" width="10.81640625" style="23" customWidth="1"/>
    <col min="6" max="15" width="10.81640625" style="23" bestFit="1" customWidth="1"/>
    <col min="16" max="16" width="10.81640625" style="23" customWidth="1"/>
    <col min="17" max="19" width="10.81640625" style="23" bestFit="1" customWidth="1"/>
    <col min="20" max="20" width="9.81640625" style="23" bestFit="1" customWidth="1"/>
    <col min="21" max="16384" width="9.1796875" style="23"/>
  </cols>
  <sheetData>
    <row r="1" spans="1:22" x14ac:dyDescent="0.3">
      <c r="A1" s="22" t="s">
        <v>116</v>
      </c>
    </row>
    <row r="2" spans="1:22" x14ac:dyDescent="0.3">
      <c r="A2" s="22" t="s">
        <v>161</v>
      </c>
    </row>
    <row r="3" spans="1:22"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Data'!B12</f>
        <v>9912.3387410712166</v>
      </c>
      <c r="E9" s="28">
        <f>'Input Data'!C12</f>
        <v>9875.4307161098204</v>
      </c>
      <c r="F9" s="28">
        <f>'Input Data'!D12</f>
        <v>10131.180107908267</v>
      </c>
      <c r="G9" s="28">
        <f>'Input Data'!E12</f>
        <v>10131.469344716634</v>
      </c>
      <c r="H9" s="28">
        <f>'Input Data'!F12</f>
        <v>10129.695087834369</v>
      </c>
      <c r="I9" s="28">
        <f>'Input Data'!G12</f>
        <v>10064.817499719362</v>
      </c>
      <c r="J9" s="28">
        <f>'Input Data'!H12</f>
        <v>10114.188018758332</v>
      </c>
      <c r="K9" s="28">
        <f>'Input Data'!I12</f>
        <v>10207.969609534239</v>
      </c>
      <c r="L9" s="28">
        <f>'Input Data'!J12</f>
        <v>10291.686421937397</v>
      </c>
      <c r="M9" s="28">
        <f>'Input Data'!K12</f>
        <v>10413.709352361886</v>
      </c>
      <c r="N9" s="28">
        <f>'Input Data'!L12</f>
        <v>10716.148008095573</v>
      </c>
      <c r="O9" s="28">
        <f>'Input Data'!M12</f>
        <v>10947.688772761951</v>
      </c>
      <c r="P9" s="28">
        <f>'Input Data'!N12</f>
        <v>10910.002630001027</v>
      </c>
      <c r="Q9" s="28">
        <f>'Input Data'!O12</f>
        <v>10969.495792412989</v>
      </c>
      <c r="R9" s="30">
        <f>'Input Data'!P12</f>
        <v>11010.74572992731</v>
      </c>
      <c r="S9" s="30">
        <f>'Input Data'!Q12</f>
        <v>11035.799918919678</v>
      </c>
      <c r="T9" s="30">
        <f>'Input Data'!R12</f>
        <v>11042.560965464494</v>
      </c>
      <c r="V9" s="31"/>
    </row>
    <row r="10" spans="1:22" x14ac:dyDescent="0.3">
      <c r="C10" s="24" t="s">
        <v>26</v>
      </c>
      <c r="D10" s="28">
        <f>D9</f>
        <v>9912.3387410712166</v>
      </c>
      <c r="E10" s="28">
        <f t="shared" ref="E10:Q10" si="0">E9</f>
        <v>9875.4307161098204</v>
      </c>
      <c r="F10" s="28">
        <f t="shared" si="0"/>
        <v>10131.180107908267</v>
      </c>
      <c r="G10" s="28">
        <f t="shared" si="0"/>
        <v>10131.469344716634</v>
      </c>
      <c r="H10" s="28">
        <f t="shared" si="0"/>
        <v>10129.695087834369</v>
      </c>
      <c r="I10" s="28">
        <f t="shared" si="0"/>
        <v>10064.817499719362</v>
      </c>
      <c r="J10" s="28">
        <f t="shared" si="0"/>
        <v>10114.188018758332</v>
      </c>
      <c r="K10" s="28">
        <f t="shared" si="0"/>
        <v>10207.969609534239</v>
      </c>
      <c r="L10" s="28">
        <f t="shared" si="0"/>
        <v>10291.686421937397</v>
      </c>
      <c r="M10" s="28">
        <f t="shared" si="0"/>
        <v>10413.709352361886</v>
      </c>
      <c r="N10" s="28">
        <f t="shared" si="0"/>
        <v>10716.148008095573</v>
      </c>
      <c r="O10" s="28">
        <f t="shared" si="0"/>
        <v>10947.688772761951</v>
      </c>
      <c r="P10" s="28">
        <f t="shared" si="0"/>
        <v>10910.002630001027</v>
      </c>
      <c r="Q10" s="28">
        <f t="shared" si="0"/>
        <v>10969.495792412989</v>
      </c>
      <c r="R10" s="30">
        <f>'Input Data'!B272</f>
        <v>10994.379814247171</v>
      </c>
      <c r="S10" s="30">
        <f>'Input Data'!C272</f>
        <v>11036.265989590065</v>
      </c>
      <c r="T10" s="30"/>
      <c r="V10" s="31"/>
    </row>
    <row r="11" spans="1:22" x14ac:dyDescent="0.3">
      <c r="C11" s="3" t="s">
        <v>28</v>
      </c>
      <c r="D11" s="28"/>
      <c r="E11" s="29"/>
      <c r="F11" s="29"/>
      <c r="G11" s="29"/>
      <c r="H11" s="29"/>
      <c r="I11" s="29"/>
      <c r="J11" s="29"/>
      <c r="K11" s="29"/>
      <c r="L11" s="29"/>
      <c r="M11" s="29"/>
      <c r="N11" s="29"/>
      <c r="O11" s="29"/>
      <c r="P11" s="29"/>
      <c r="Q11" s="29"/>
      <c r="R11" s="30">
        <f>R10-R9</f>
        <v>-16.365915680138642</v>
      </c>
      <c r="S11" s="30">
        <f>S10-S9</f>
        <v>0.46607067038712557</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1077.079922628008</v>
      </c>
      <c r="F17" s="29">
        <f t="shared" ref="F17:T17" si="2">F21+F24</f>
        <v>910.11298921401533</v>
      </c>
      <c r="G17" s="29">
        <f t="shared" si="2"/>
        <v>1066.6287672412889</v>
      </c>
      <c r="H17" s="29">
        <f t="shared" si="2"/>
        <v>1141.5250809023662</v>
      </c>
      <c r="I17" s="29">
        <f t="shared" si="2"/>
        <v>1243.2860446322368</v>
      </c>
      <c r="J17" s="29">
        <f t="shared" si="2"/>
        <v>1182.3916629649616</v>
      </c>
      <c r="K17" s="29">
        <f t="shared" si="2"/>
        <v>1172.6767941781204</v>
      </c>
      <c r="L17" s="29">
        <f t="shared" si="2"/>
        <v>1096.700565803616</v>
      </c>
      <c r="M17" s="29">
        <f t="shared" si="2"/>
        <v>1009.9105744983017</v>
      </c>
      <c r="N17" s="29">
        <f t="shared" si="2"/>
        <v>787.06835930897523</v>
      </c>
      <c r="O17" s="29">
        <f t="shared" si="2"/>
        <v>872.25772413377229</v>
      </c>
      <c r="P17" s="29">
        <f t="shared" si="2"/>
        <v>1154.5359231289626</v>
      </c>
      <c r="Q17" s="29">
        <f t="shared" si="2"/>
        <v>1034.6015556126335</v>
      </c>
      <c r="R17" s="30">
        <f>R21+R24</f>
        <v>994.16243293118623</v>
      </c>
      <c r="S17" s="30">
        <f t="shared" si="2"/>
        <v>971.07406854562294</v>
      </c>
      <c r="T17" s="30">
        <f t="shared" si="2"/>
        <v>991.83966902812176</v>
      </c>
    </row>
    <row r="18" spans="2:21" x14ac:dyDescent="0.3">
      <c r="C18" s="3" t="s">
        <v>110</v>
      </c>
      <c r="D18" s="36"/>
      <c r="E18" s="29">
        <f>E22+E25</f>
        <v>1077.079922628008</v>
      </c>
      <c r="F18" s="29">
        <f t="shared" ref="F18:T18" si="3">F22+F25</f>
        <v>910.11298921401533</v>
      </c>
      <c r="G18" s="29">
        <f t="shared" si="3"/>
        <v>1066.6287672412889</v>
      </c>
      <c r="H18" s="29">
        <f t="shared" si="3"/>
        <v>1141.5250809023662</v>
      </c>
      <c r="I18" s="29">
        <f t="shared" si="3"/>
        <v>1243.2860446322368</v>
      </c>
      <c r="J18" s="29">
        <f t="shared" si="3"/>
        <v>1182.3916629649616</v>
      </c>
      <c r="K18" s="29">
        <f t="shared" si="3"/>
        <v>1172.6767941781204</v>
      </c>
      <c r="L18" s="29">
        <f t="shared" si="3"/>
        <v>1096.700565803616</v>
      </c>
      <c r="M18" s="29">
        <f t="shared" si="3"/>
        <v>1009.9105744983017</v>
      </c>
      <c r="N18" s="29">
        <f t="shared" si="3"/>
        <v>787.06835930897523</v>
      </c>
      <c r="O18" s="29">
        <f t="shared" si="3"/>
        <v>872.25772413377229</v>
      </c>
      <c r="P18" s="29">
        <f t="shared" si="3"/>
        <v>1154.5359231289626</v>
      </c>
      <c r="Q18" s="29">
        <f t="shared" si="3"/>
        <v>1034.6015556126335</v>
      </c>
      <c r="R18" s="30">
        <f t="shared" si="3"/>
        <v>994.16243293118623</v>
      </c>
      <c r="S18" s="30">
        <f t="shared" si="3"/>
        <v>969.63070433444227</v>
      </c>
      <c r="T18" s="30">
        <f t="shared" si="3"/>
        <v>991.88155700931532</v>
      </c>
    </row>
    <row r="19" spans="2:21" x14ac:dyDescent="0.3">
      <c r="C19" s="3" t="s">
        <v>149</v>
      </c>
      <c r="D19" s="37"/>
      <c r="E19" s="38"/>
      <c r="F19" s="38"/>
      <c r="G19" s="38"/>
      <c r="H19" s="38"/>
      <c r="I19" s="38"/>
      <c r="J19" s="38"/>
      <c r="K19" s="38"/>
      <c r="L19" s="38"/>
      <c r="M19" s="38"/>
      <c r="N19" s="38"/>
      <c r="O19" s="38"/>
      <c r="P19" s="38"/>
      <c r="Q19" s="38"/>
      <c r="R19" s="30">
        <f>R18-R17</f>
        <v>0</v>
      </c>
      <c r="S19" s="30">
        <f>S18-S17</f>
        <v>-1.4433642111806648</v>
      </c>
      <c r="T19" s="30">
        <f>T18-T17</f>
        <v>4.1887981193553969E-2</v>
      </c>
    </row>
    <row r="20" spans="2:21" x14ac:dyDescent="0.3">
      <c r="C20" s="24" t="s">
        <v>24</v>
      </c>
      <c r="D20" s="28"/>
      <c r="E20" s="44">
        <f>'Input Data'!B38</f>
        <v>8.1094735891615491E-2</v>
      </c>
      <c r="F20" s="44">
        <f>'Input Data'!C38</f>
        <v>6.9602613648857642E-2</v>
      </c>
      <c r="G20" s="44">
        <f>'Input Data'!D38</f>
        <v>8.1421694655476662E-2</v>
      </c>
      <c r="H20" s="44">
        <f>'Input Data'!E38</f>
        <v>9.0465125123169343E-2</v>
      </c>
      <c r="I20" s="44">
        <f>'Input Data'!F38</f>
        <v>0.10187572631762706</v>
      </c>
      <c r="J20" s="44">
        <f>'Input Data'!G38</f>
        <v>9.4565745795460482E-2</v>
      </c>
      <c r="K20" s="44">
        <f>'Input Data'!H38</f>
        <v>9.8190162114072971E-2</v>
      </c>
      <c r="L20" s="44">
        <f>'Input Data'!I38</f>
        <v>9.230711859596849E-2</v>
      </c>
      <c r="M20" s="44">
        <f>'Input Data'!J38</f>
        <v>8.0943038003843143E-2</v>
      </c>
      <c r="N20" s="44">
        <f>'Input Data'!K38</f>
        <v>6.0577060626161888E-2</v>
      </c>
      <c r="O20" s="44">
        <f>'Input Data'!L38</f>
        <v>6.6386943114260716E-2</v>
      </c>
      <c r="P20" s="44">
        <f>'Input Data'!M38</f>
        <v>8.955271256304799E-2</v>
      </c>
      <c r="Q20" s="44">
        <f>'Input Data'!N38</f>
        <v>7.979026220990508E-2</v>
      </c>
      <c r="R20" s="45">
        <f>'Input Data'!O38</f>
        <v>7.5513220232504064E-2</v>
      </c>
      <c r="S20" s="45">
        <f>'Input Data'!P38</f>
        <v>7.3233644323993347E-2</v>
      </c>
      <c r="T20" s="45">
        <f>'Input Data'!Q38</f>
        <v>7.4915080093031036E-2</v>
      </c>
    </row>
    <row r="21" spans="2:21" x14ac:dyDescent="0.3">
      <c r="C21" s="3" t="s">
        <v>150</v>
      </c>
      <c r="D21" s="36"/>
      <c r="E21" s="29">
        <f>E$20*D9</f>
        <v>803.83849227539872</v>
      </c>
      <c r="F21" s="29">
        <f t="shared" ref="F21:T21" si="4">F$20*E9</f>
        <v>687.35578874945338</v>
      </c>
      <c r="G21" s="29">
        <f t="shared" si="4"/>
        <v>824.89785324574598</v>
      </c>
      <c r="H21" s="29">
        <f t="shared" si="4"/>
        <v>916.54464195134483</v>
      </c>
      <c r="I21" s="29">
        <f t="shared" si="4"/>
        <v>1031.9700444492253</v>
      </c>
      <c r="J21" s="29">
        <f t="shared" si="4"/>
        <v>951.7869731561633</v>
      </c>
      <c r="K21" s="29">
        <f t="shared" si="4"/>
        <v>993.11376121409512</v>
      </c>
      <c r="L21" s="29">
        <f t="shared" si="4"/>
        <v>942.26826137131911</v>
      </c>
      <c r="M21" s="29">
        <f t="shared" si="4"/>
        <v>833.04036517451516</v>
      </c>
      <c r="N21" s="29">
        <f t="shared" si="4"/>
        <v>630.83190278125505</v>
      </c>
      <c r="O21" s="29">
        <f t="shared" si="4"/>
        <v>711.41230821743909</v>
      </c>
      <c r="P21" s="29">
        <f t="shared" si="4"/>
        <v>980.39522589685851</v>
      </c>
      <c r="Q21" s="29">
        <f t="shared" si="4"/>
        <v>870.51197055853595</v>
      </c>
      <c r="R21" s="30">
        <f t="shared" si="4"/>
        <v>828.34195161200864</v>
      </c>
      <c r="S21" s="30">
        <f t="shared" si="4"/>
        <v>806.35703652742518</v>
      </c>
      <c r="T21" s="30">
        <f t="shared" si="4"/>
        <v>826.7478348165331</v>
      </c>
    </row>
    <row r="22" spans="2:21" x14ac:dyDescent="0.3">
      <c r="C22" s="3" t="s">
        <v>151</v>
      </c>
      <c r="D22" s="36"/>
      <c r="E22" s="29">
        <f>E$20*D10</f>
        <v>803.83849227539872</v>
      </c>
      <c r="F22" s="29">
        <f t="shared" ref="F22:T22" si="5">F$20*E10</f>
        <v>687.35578874945338</v>
      </c>
      <c r="G22" s="29">
        <f t="shared" si="5"/>
        <v>824.89785324574598</v>
      </c>
      <c r="H22" s="29">
        <f t="shared" si="5"/>
        <v>916.54464195134483</v>
      </c>
      <c r="I22" s="29">
        <f t="shared" si="5"/>
        <v>1031.9700444492253</v>
      </c>
      <c r="J22" s="29">
        <f t="shared" si="5"/>
        <v>951.7869731561633</v>
      </c>
      <c r="K22" s="29">
        <f t="shared" si="5"/>
        <v>993.11376121409512</v>
      </c>
      <c r="L22" s="29">
        <f t="shared" si="5"/>
        <v>942.26826137131911</v>
      </c>
      <c r="M22" s="29">
        <f t="shared" si="5"/>
        <v>833.04036517451516</v>
      </c>
      <c r="N22" s="29">
        <f t="shared" si="5"/>
        <v>630.83190278125505</v>
      </c>
      <c r="O22" s="29">
        <f t="shared" si="5"/>
        <v>711.41230821743909</v>
      </c>
      <c r="P22" s="29">
        <f t="shared" si="5"/>
        <v>980.39522589685851</v>
      </c>
      <c r="Q22" s="29">
        <f t="shared" si="5"/>
        <v>870.51197055853595</v>
      </c>
      <c r="R22" s="30">
        <f t="shared" si="5"/>
        <v>828.34195161200864</v>
      </c>
      <c r="S22" s="30">
        <f t="shared" si="5"/>
        <v>805.15850087946944</v>
      </c>
      <c r="T22" s="30">
        <f t="shared" si="5"/>
        <v>826.78275053813411</v>
      </c>
      <c r="U22" s="39"/>
    </row>
    <row r="23" spans="2:21" x14ac:dyDescent="0.3">
      <c r="C23" s="24" t="s">
        <v>29</v>
      </c>
      <c r="D23" s="28"/>
      <c r="E23" s="44">
        <f>'Input Data'!B63</f>
        <v>2.7565788205002412E-2</v>
      </c>
      <c r="F23" s="44">
        <f>'Input Data'!C63</f>
        <v>2.2556707334413017E-2</v>
      </c>
      <c r="G23" s="44">
        <f>'Input Data'!D63</f>
        <v>2.3860094423437495E-2</v>
      </c>
      <c r="H23" s="44">
        <f>'Input Data'!E63</f>
        <v>2.2206101730776532E-2</v>
      </c>
      <c r="I23" s="44">
        <f>'Input Data'!F63</f>
        <v>2.0861042543797715E-2</v>
      </c>
      <c r="J23" s="44">
        <f>'Input Data'!G63</f>
        <v>2.2911959388754767E-2</v>
      </c>
      <c r="K23" s="44">
        <f>'Input Data'!H63</f>
        <v>1.775357869865557E-2</v>
      </c>
      <c r="L23" s="44">
        <f>'Input Data'!I63</f>
        <v>1.5128601508379998E-2</v>
      </c>
      <c r="M23" s="44">
        <f>'Input Data'!J63</f>
        <v>1.7185736338291086E-2</v>
      </c>
      <c r="N23" s="44">
        <f>'Input Data'!K63</f>
        <v>1.5002959199383161E-2</v>
      </c>
      <c r="O23" s="44">
        <f>'Input Data'!L63</f>
        <v>1.5009629933705811E-2</v>
      </c>
      <c r="P23" s="44">
        <f>'Input Data'!M63</f>
        <v>1.5906617446539883E-2</v>
      </c>
      <c r="Q23" s="44">
        <f>'Input Data'!N63</f>
        <v>1.5040288313301915E-2</v>
      </c>
      <c r="R23" s="45">
        <f>'Input Data'!O63</f>
        <v>1.5116508949651697E-2</v>
      </c>
      <c r="S23" s="45">
        <f>'Input Data'!P63</f>
        <v>1.4959661775722902E-2</v>
      </c>
      <c r="T23" s="45">
        <f>'Input Data'!Q63</f>
        <v>1.4959661775722902E-2</v>
      </c>
    </row>
    <row r="24" spans="2:21" x14ac:dyDescent="0.3">
      <c r="C24" s="3" t="s">
        <v>152</v>
      </c>
      <c r="D24" s="36"/>
      <c r="E24" s="29">
        <f>E$23*D9</f>
        <v>273.24143035260937</v>
      </c>
      <c r="F24" s="29">
        <f t="shared" ref="F24:T24" si="6">F$23*E9</f>
        <v>222.75720046456198</v>
      </c>
      <c r="G24" s="29">
        <f t="shared" si="6"/>
        <v>241.73091399554292</v>
      </c>
      <c r="H24" s="29">
        <f t="shared" si="6"/>
        <v>224.98043895102143</v>
      </c>
      <c r="I24" s="29">
        <f t="shared" si="6"/>
        <v>211.31600018301148</v>
      </c>
      <c r="J24" s="29">
        <f t="shared" si="6"/>
        <v>230.60468980879833</v>
      </c>
      <c r="K24" s="29">
        <f t="shared" si="6"/>
        <v>179.5630329640253</v>
      </c>
      <c r="L24" s="29">
        <f t="shared" si="6"/>
        <v>154.43230443229686</v>
      </c>
      <c r="M24" s="29">
        <f t="shared" si="6"/>
        <v>176.8702093237865</v>
      </c>
      <c r="N24" s="29">
        <f t="shared" si="6"/>
        <v>156.23645652772021</v>
      </c>
      <c r="O24" s="29">
        <f t="shared" si="6"/>
        <v>160.84541591633322</v>
      </c>
      <c r="P24" s="29">
        <f t="shared" si="6"/>
        <v>174.14069723210403</v>
      </c>
      <c r="Q24" s="29">
        <f t="shared" si="6"/>
        <v>164.0895850540976</v>
      </c>
      <c r="R24" s="30">
        <f>R$23*Q9</f>
        <v>165.82048131917756</v>
      </c>
      <c r="S24" s="30">
        <f t="shared" si="6"/>
        <v>164.71703201819773</v>
      </c>
      <c r="T24" s="30">
        <f t="shared" si="6"/>
        <v>165.0918342115886</v>
      </c>
    </row>
    <row r="25" spans="2:21" x14ac:dyDescent="0.3">
      <c r="C25" s="3" t="s">
        <v>153</v>
      </c>
      <c r="D25" s="36"/>
      <c r="E25" s="29">
        <f>E$23*D10</f>
        <v>273.24143035260937</v>
      </c>
      <c r="F25" s="29">
        <f t="shared" ref="F25:T25" si="7">F$23*E10</f>
        <v>222.75720046456198</v>
      </c>
      <c r="G25" s="29">
        <f t="shared" si="7"/>
        <v>241.73091399554292</v>
      </c>
      <c r="H25" s="29">
        <f t="shared" si="7"/>
        <v>224.98043895102143</v>
      </c>
      <c r="I25" s="29">
        <f t="shared" si="7"/>
        <v>211.31600018301148</v>
      </c>
      <c r="J25" s="29">
        <f t="shared" si="7"/>
        <v>230.60468980879833</v>
      </c>
      <c r="K25" s="29">
        <f t="shared" si="7"/>
        <v>179.5630329640253</v>
      </c>
      <c r="L25" s="29">
        <f t="shared" si="7"/>
        <v>154.43230443229686</v>
      </c>
      <c r="M25" s="29">
        <f t="shared" si="7"/>
        <v>176.8702093237865</v>
      </c>
      <c r="N25" s="29">
        <f t="shared" si="7"/>
        <v>156.23645652772021</v>
      </c>
      <c r="O25" s="29">
        <f t="shared" si="7"/>
        <v>160.84541591633322</v>
      </c>
      <c r="P25" s="29">
        <f t="shared" si="7"/>
        <v>174.14069723210403</v>
      </c>
      <c r="Q25" s="29">
        <f t="shared" si="7"/>
        <v>164.0895850540976</v>
      </c>
      <c r="R25" s="30">
        <f t="shared" si="7"/>
        <v>165.82048131917756</v>
      </c>
      <c r="S25" s="30">
        <f t="shared" si="7"/>
        <v>164.47220345497286</v>
      </c>
      <c r="T25" s="30">
        <f t="shared" si="7"/>
        <v>165.09880647118118</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8">E16</f>
        <v>2011/12</v>
      </c>
      <c r="F29" s="27" t="str">
        <f t="shared" si="8"/>
        <v>2012/13</v>
      </c>
      <c r="G29" s="27" t="str">
        <f t="shared" si="8"/>
        <v>2013/14</v>
      </c>
      <c r="H29" s="27" t="str">
        <f t="shared" si="8"/>
        <v>2014/15</v>
      </c>
      <c r="I29" s="27" t="str">
        <f t="shared" si="8"/>
        <v>2015/16</v>
      </c>
      <c r="J29" s="27" t="str">
        <f t="shared" si="8"/>
        <v>2016/17</v>
      </c>
      <c r="K29" s="27" t="str">
        <f t="shared" si="8"/>
        <v>2017/18</v>
      </c>
      <c r="L29" s="27" t="str">
        <f t="shared" si="8"/>
        <v>2018/19</v>
      </c>
      <c r="M29" s="27" t="str">
        <f t="shared" si="8"/>
        <v>2019/20</v>
      </c>
      <c r="N29" s="27" t="str">
        <f t="shared" si="8"/>
        <v>2020/21</v>
      </c>
      <c r="O29" s="27" t="str">
        <f t="shared" si="8"/>
        <v>2021/22</v>
      </c>
      <c r="P29" s="27" t="str">
        <f t="shared" si="8"/>
        <v>2022/23</v>
      </c>
      <c r="Q29" s="27" t="str">
        <f t="shared" si="8"/>
        <v>2023/24</v>
      </c>
      <c r="R29" s="27" t="str">
        <f t="shared" si="8"/>
        <v>2024/25</v>
      </c>
      <c r="S29" s="27" t="str">
        <f t="shared" si="8"/>
        <v>2025/26</v>
      </c>
      <c r="T29" s="27" t="str">
        <f t="shared" si="8"/>
        <v>2026/27</v>
      </c>
    </row>
    <row r="30" spans="2:21" x14ac:dyDescent="0.3">
      <c r="C30" s="3" t="s">
        <v>107</v>
      </c>
      <c r="D30" s="51"/>
      <c r="E30" s="29">
        <f>'Input Data'!B296</f>
        <v>1065.0635654055027</v>
      </c>
      <c r="F30" s="29">
        <f>'Input Data'!C296</f>
        <v>1161.8507415312072</v>
      </c>
      <c r="G30" s="29">
        <f>'Input Data'!D296</f>
        <v>1081.6370222724331</v>
      </c>
      <c r="H30" s="29">
        <f>'Input Data'!E296</f>
        <v>1265.1803870809822</v>
      </c>
      <c r="I30" s="29">
        <f>'Input Data'!F296</f>
        <v>1163.1677029600032</v>
      </c>
      <c r="J30" s="29">
        <f>'Input Data'!G296</f>
        <v>1227.4436861527163</v>
      </c>
      <c r="K30" s="29">
        <f>'Input Data'!H296</f>
        <v>1306.9236409007597</v>
      </c>
      <c r="L30" s="29">
        <f>'Input Data'!I296</f>
        <v>1235.4387588691393</v>
      </c>
      <c r="M30" s="29">
        <f>'Input Data'!J296</f>
        <v>1151.9725369559233</v>
      </c>
      <c r="N30" s="29">
        <f>'Input Data'!K296</f>
        <v>1046.286940025675</v>
      </c>
      <c r="O30" s="29">
        <f>'Input Data'!L296</f>
        <v>1126.3463235655715</v>
      </c>
      <c r="P30" s="29">
        <f>'Input Data'!M296</f>
        <v>1249.0604843122101</v>
      </c>
      <c r="Q30" s="29">
        <f>'Input Data'!N296</f>
        <v>1090.5383447283045</v>
      </c>
      <c r="R30" s="30">
        <f t="shared" ref="R30:S30" si="9">R9*($D$6+1)-Q9+R17</f>
        <v>1091.4886755260222</v>
      </c>
      <c r="S30" s="30">
        <f t="shared" si="9"/>
        <v>1052.332160365283</v>
      </c>
      <c r="T30" s="30">
        <f>T9*($D$6+1)-S9+T17</f>
        <v>1054.8390515365511</v>
      </c>
    </row>
    <row r="31" spans="2:21" x14ac:dyDescent="0.3">
      <c r="C31" s="3" t="s">
        <v>111</v>
      </c>
      <c r="D31" s="51"/>
      <c r="E31" s="29">
        <f>E30</f>
        <v>1065.0635654055027</v>
      </c>
      <c r="F31" s="29">
        <f t="shared" ref="F31:Q31" si="10">F30</f>
        <v>1161.8507415312072</v>
      </c>
      <c r="G31" s="29">
        <f t="shared" si="10"/>
        <v>1081.6370222724331</v>
      </c>
      <c r="H31" s="29">
        <f t="shared" si="10"/>
        <v>1265.1803870809822</v>
      </c>
      <c r="I31" s="29">
        <f t="shared" si="10"/>
        <v>1163.1677029600032</v>
      </c>
      <c r="J31" s="29">
        <f t="shared" si="10"/>
        <v>1227.4436861527163</v>
      </c>
      <c r="K31" s="29">
        <f t="shared" si="10"/>
        <v>1306.9236409007597</v>
      </c>
      <c r="L31" s="29">
        <f t="shared" si="10"/>
        <v>1235.4387588691393</v>
      </c>
      <c r="M31" s="29">
        <f t="shared" si="10"/>
        <v>1151.9725369559233</v>
      </c>
      <c r="N31" s="29">
        <f t="shared" si="10"/>
        <v>1046.286940025675</v>
      </c>
      <c r="O31" s="29">
        <f t="shared" si="10"/>
        <v>1126.3463235655715</v>
      </c>
      <c r="P31" s="29">
        <f t="shared" si="10"/>
        <v>1249.0604843122101</v>
      </c>
      <c r="Q31" s="29">
        <f t="shared" si="10"/>
        <v>1090.5383447283045</v>
      </c>
      <c r="R31" s="30">
        <f t="shared" ref="R31:S31" si="11">R9*($D$6+1)-Q10+R18</f>
        <v>1091.4886755260222</v>
      </c>
      <c r="S31" s="30">
        <f t="shared" si="11"/>
        <v>1067.2547118342409</v>
      </c>
      <c r="T31" s="30">
        <f>T9*($D$6+1)-S10+T18</f>
        <v>1054.4148688473574</v>
      </c>
      <c r="U31" s="32"/>
    </row>
    <row r="33" spans="2:21" x14ac:dyDescent="0.3">
      <c r="B33" s="22" t="s">
        <v>154</v>
      </c>
    </row>
    <row r="35" spans="2:21" x14ac:dyDescent="0.3">
      <c r="C35" s="36"/>
      <c r="D35" s="28" t="str">
        <f>D29</f>
        <v>2010/11</v>
      </c>
      <c r="E35" s="28" t="str">
        <f t="shared" ref="E35:T35" si="12">E29</f>
        <v>2011/12</v>
      </c>
      <c r="F35" s="28" t="str">
        <f t="shared" si="12"/>
        <v>2012/13</v>
      </c>
      <c r="G35" s="28" t="str">
        <f t="shared" si="12"/>
        <v>2013/14</v>
      </c>
      <c r="H35" s="28" t="str">
        <f t="shared" si="12"/>
        <v>2014/15</v>
      </c>
      <c r="I35" s="28" t="str">
        <f t="shared" si="12"/>
        <v>2015/16</v>
      </c>
      <c r="J35" s="28" t="str">
        <f t="shared" si="12"/>
        <v>2016/17</v>
      </c>
      <c r="K35" s="28" t="str">
        <f t="shared" si="12"/>
        <v>2017/18</v>
      </c>
      <c r="L35" s="28" t="str">
        <f t="shared" si="12"/>
        <v>2018/19</v>
      </c>
      <c r="M35" s="28" t="str">
        <f t="shared" si="12"/>
        <v>2019/20</v>
      </c>
      <c r="N35" s="28" t="str">
        <f t="shared" si="12"/>
        <v>2020/21</v>
      </c>
      <c r="O35" s="28" t="str">
        <f t="shared" si="12"/>
        <v>2021/22</v>
      </c>
      <c r="P35" s="28" t="str">
        <f t="shared" si="12"/>
        <v>2022/23</v>
      </c>
      <c r="Q35" s="28" t="str">
        <f t="shared" si="12"/>
        <v>2023/24</v>
      </c>
      <c r="R35" s="28" t="str">
        <f t="shared" si="12"/>
        <v>2024/25</v>
      </c>
      <c r="S35" s="28" t="str">
        <f t="shared" si="12"/>
        <v>2025/26</v>
      </c>
      <c r="T35" s="28" t="str">
        <f t="shared" si="12"/>
        <v>2026/27</v>
      </c>
    </row>
    <row r="36" spans="2:21" x14ac:dyDescent="0.3">
      <c r="C36" s="3" t="s">
        <v>107</v>
      </c>
      <c r="D36" s="37"/>
      <c r="E36" s="29">
        <f t="shared" ref="E36:T36" si="13">E30</f>
        <v>1065.0635654055027</v>
      </c>
      <c r="F36" s="29">
        <f t="shared" si="13"/>
        <v>1161.8507415312072</v>
      </c>
      <c r="G36" s="29">
        <f t="shared" si="13"/>
        <v>1081.6370222724331</v>
      </c>
      <c r="H36" s="29">
        <f t="shared" si="13"/>
        <v>1265.1803870809822</v>
      </c>
      <c r="I36" s="29">
        <f t="shared" si="13"/>
        <v>1163.1677029600032</v>
      </c>
      <c r="J36" s="29">
        <f t="shared" si="13"/>
        <v>1227.4436861527163</v>
      </c>
      <c r="K36" s="29">
        <f t="shared" si="13"/>
        <v>1306.9236409007597</v>
      </c>
      <c r="L36" s="29">
        <f t="shared" si="13"/>
        <v>1235.4387588691393</v>
      </c>
      <c r="M36" s="29">
        <f t="shared" si="13"/>
        <v>1151.9725369559233</v>
      </c>
      <c r="N36" s="29">
        <f t="shared" si="13"/>
        <v>1046.286940025675</v>
      </c>
      <c r="O36" s="29">
        <f t="shared" si="13"/>
        <v>1126.3463235655715</v>
      </c>
      <c r="P36" s="29">
        <f t="shared" si="13"/>
        <v>1249.0604843122101</v>
      </c>
      <c r="Q36" s="29">
        <f t="shared" si="13"/>
        <v>1090.5383447283045</v>
      </c>
      <c r="R36" s="30">
        <f t="shared" si="13"/>
        <v>1091.4886755260222</v>
      </c>
      <c r="S36" s="30">
        <f t="shared" si="13"/>
        <v>1052.332160365283</v>
      </c>
      <c r="T36" s="30">
        <f t="shared" si="13"/>
        <v>1054.8390515365511</v>
      </c>
      <c r="U36" s="32"/>
    </row>
    <row r="37" spans="2:21" x14ac:dyDescent="0.3">
      <c r="C37" s="3" t="s">
        <v>111</v>
      </c>
      <c r="D37" s="37"/>
      <c r="E37" s="29">
        <f>E31</f>
        <v>1065.0635654055027</v>
      </c>
      <c r="F37" s="29">
        <f t="shared" ref="F37:T37" si="14">F31</f>
        <v>1161.8507415312072</v>
      </c>
      <c r="G37" s="29">
        <f t="shared" si="14"/>
        <v>1081.6370222724331</v>
      </c>
      <c r="H37" s="29">
        <f t="shared" si="14"/>
        <v>1265.1803870809822</v>
      </c>
      <c r="I37" s="29">
        <f t="shared" si="14"/>
        <v>1163.1677029600032</v>
      </c>
      <c r="J37" s="29">
        <f t="shared" si="14"/>
        <v>1227.4436861527163</v>
      </c>
      <c r="K37" s="29">
        <f t="shared" si="14"/>
        <v>1306.9236409007597</v>
      </c>
      <c r="L37" s="29">
        <f t="shared" si="14"/>
        <v>1235.4387588691393</v>
      </c>
      <c r="M37" s="29">
        <f t="shared" si="14"/>
        <v>1151.9725369559233</v>
      </c>
      <c r="N37" s="29">
        <f t="shared" si="14"/>
        <v>1046.286940025675</v>
      </c>
      <c r="O37" s="29">
        <f t="shared" si="14"/>
        <v>1126.3463235655715</v>
      </c>
      <c r="P37" s="29">
        <f t="shared" si="14"/>
        <v>1249.0604843122101</v>
      </c>
      <c r="Q37" s="29">
        <f t="shared" si="14"/>
        <v>1090.5383447283045</v>
      </c>
      <c r="R37" s="30">
        <f t="shared" si="14"/>
        <v>1091.4886755260222</v>
      </c>
      <c r="S37" s="30">
        <f t="shared" si="14"/>
        <v>1067.2547118342409</v>
      </c>
      <c r="T37" s="30">
        <f t="shared" si="14"/>
        <v>1054.4148688473574</v>
      </c>
      <c r="U37" s="32"/>
    </row>
    <row r="38" spans="2:21" x14ac:dyDescent="0.3">
      <c r="C38" s="3" t="s">
        <v>25</v>
      </c>
      <c r="D38" s="36"/>
      <c r="E38" s="29">
        <f>'Input Data'!B94</f>
        <v>265.03863480738266</v>
      </c>
      <c r="F38" s="29">
        <f>'Input Data'!C94</f>
        <v>323.91450004001013</v>
      </c>
      <c r="G38" s="29">
        <f>'Input Data'!D94</f>
        <v>267.4060287346951</v>
      </c>
      <c r="H38" s="29">
        <f>'Input Data'!E94</f>
        <v>392.63036385738616</v>
      </c>
      <c r="I38" s="29">
        <f>'Input Data'!F94</f>
        <v>366.17031266833453</v>
      </c>
      <c r="J38" s="29">
        <f>'Input Data'!G94</f>
        <v>393.67427793171237</v>
      </c>
      <c r="K38" s="29">
        <f>'Input Data'!H94</f>
        <v>477.95101953818767</v>
      </c>
      <c r="L38" s="29">
        <f>'Input Data'!I94</f>
        <v>449.41958704995784</v>
      </c>
      <c r="M38" s="29">
        <f>'Input Data'!J94</f>
        <v>445.90818546166952</v>
      </c>
      <c r="N38" s="29">
        <f>'Input Data'!K94</f>
        <v>317.5586630796372</v>
      </c>
      <c r="O38" s="29">
        <f>'Input Data'!L94</f>
        <v>344.07000919074807</v>
      </c>
      <c r="P38" s="29">
        <f>'Input Data'!M94</f>
        <v>364.72610651754144</v>
      </c>
      <c r="Q38" s="29">
        <f>'Input Data'!N94</f>
        <v>464.85692635318753</v>
      </c>
      <c r="R38" s="30">
        <f>'Input Data'!O94</f>
        <v>407.27059689033018</v>
      </c>
      <c r="S38" s="30">
        <f>'Input Data'!P94</f>
        <v>407.27059689033018</v>
      </c>
      <c r="T38" s="30">
        <f>'Input Data'!Q94</f>
        <v>407.27059689033018</v>
      </c>
      <c r="U38" s="32"/>
    </row>
    <row r="39" spans="2:21" x14ac:dyDescent="0.3">
      <c r="C39" s="3" t="s">
        <v>30</v>
      </c>
      <c r="D39" s="36"/>
      <c r="E39" s="29">
        <f>'Input Data'!B120</f>
        <v>134.66281710581956</v>
      </c>
      <c r="F39" s="29">
        <f>'Input Data'!C120</f>
        <v>159.38849902119728</v>
      </c>
      <c r="G39" s="29">
        <f>'Input Data'!D120</f>
        <v>219.07703849187573</v>
      </c>
      <c r="H39" s="29">
        <f>'Input Data'!E120</f>
        <v>175.81152508049502</v>
      </c>
      <c r="I39" s="29">
        <f>'Input Data'!F120</f>
        <v>191.01357657996044</v>
      </c>
      <c r="J39" s="29">
        <f>'Input Data'!G120</f>
        <v>191.25305260785444</v>
      </c>
      <c r="K39" s="29">
        <f>'Input Data'!H120</f>
        <v>173.12525938356092</v>
      </c>
      <c r="L39" s="29">
        <f>'Input Data'!I120</f>
        <v>151.48201000137323</v>
      </c>
      <c r="M39" s="29">
        <f>'Input Data'!J120</f>
        <v>127.35992735640352</v>
      </c>
      <c r="N39" s="29">
        <f>'Input Data'!K120</f>
        <v>139.32614836380719</v>
      </c>
      <c r="O39" s="29">
        <f>'Input Data'!L120</f>
        <v>119.48637447081794</v>
      </c>
      <c r="P39" s="29">
        <f>'Input Data'!M120</f>
        <v>250.61118012504789</v>
      </c>
      <c r="Q39" s="29">
        <f>'Input Data'!N120</f>
        <v>214.46700015323961</v>
      </c>
      <c r="R39" s="30">
        <f>'Input Data'!O120</f>
        <v>176.00791213843735</v>
      </c>
      <c r="S39" s="30">
        <f>'Input Data'!P120</f>
        <v>168.6138614124668</v>
      </c>
      <c r="T39" s="30">
        <f>'Input Data'!Q120</f>
        <v>180.82198956092861</v>
      </c>
      <c r="U39" s="32"/>
    </row>
    <row r="40" spans="2:21" x14ac:dyDescent="0.3">
      <c r="C40" s="3" t="s">
        <v>108</v>
      </c>
      <c r="D40" s="36"/>
      <c r="E40" s="29">
        <f>E36-E$38-E$39</f>
        <v>665.36211349230052</v>
      </c>
      <c r="F40" s="29">
        <f t="shared" ref="F40:T40" si="15">F36-F$38-F$39</f>
        <v>678.54774246999978</v>
      </c>
      <c r="G40" s="29">
        <f t="shared" si="15"/>
        <v>595.15395504586218</v>
      </c>
      <c r="H40" s="29">
        <f t="shared" si="15"/>
        <v>696.73849814310108</v>
      </c>
      <c r="I40" s="29">
        <f t="shared" si="15"/>
        <v>605.98381371170831</v>
      </c>
      <c r="J40" s="29">
        <f t="shared" si="15"/>
        <v>642.51635561314947</v>
      </c>
      <c r="K40" s="29">
        <f t="shared" si="15"/>
        <v>655.84736197901111</v>
      </c>
      <c r="L40" s="29">
        <f t="shared" si="15"/>
        <v>634.53716181780828</v>
      </c>
      <c r="M40" s="29">
        <f t="shared" si="15"/>
        <v>578.7044241378502</v>
      </c>
      <c r="N40" s="29">
        <f t="shared" si="15"/>
        <v>589.4021285822306</v>
      </c>
      <c r="O40" s="29">
        <f t="shared" si="15"/>
        <v>662.78993990400545</v>
      </c>
      <c r="P40" s="29">
        <f t="shared" si="15"/>
        <v>633.72319766962073</v>
      </c>
      <c r="Q40" s="29">
        <f t="shared" si="15"/>
        <v>411.21441822187739</v>
      </c>
      <c r="R40" s="30">
        <f t="shared" si="15"/>
        <v>508.21016649725476</v>
      </c>
      <c r="S40" s="30">
        <f t="shared" si="15"/>
        <v>476.44770206248609</v>
      </c>
      <c r="T40" s="30">
        <f t="shared" si="15"/>
        <v>466.74646508529236</v>
      </c>
      <c r="U40" s="32"/>
    </row>
    <row r="41" spans="2:21" x14ac:dyDescent="0.3">
      <c r="C41" s="3" t="s">
        <v>112</v>
      </c>
      <c r="D41" s="36"/>
      <c r="E41" s="29">
        <f>E37-E$38-E$39</f>
        <v>665.36211349230052</v>
      </c>
      <c r="F41" s="29">
        <f t="shared" ref="F41:T41" si="16">F37-F$38-F$39</f>
        <v>678.54774246999978</v>
      </c>
      <c r="G41" s="29">
        <f t="shared" si="16"/>
        <v>595.15395504586218</v>
      </c>
      <c r="H41" s="29">
        <f t="shared" si="16"/>
        <v>696.73849814310108</v>
      </c>
      <c r="I41" s="29">
        <f t="shared" si="16"/>
        <v>605.98381371170831</v>
      </c>
      <c r="J41" s="29">
        <f t="shared" si="16"/>
        <v>642.51635561314947</v>
      </c>
      <c r="K41" s="29">
        <f t="shared" si="16"/>
        <v>655.84736197901111</v>
      </c>
      <c r="L41" s="29">
        <f t="shared" si="16"/>
        <v>634.53716181780828</v>
      </c>
      <c r="M41" s="29">
        <f t="shared" si="16"/>
        <v>578.7044241378502</v>
      </c>
      <c r="N41" s="29">
        <f t="shared" si="16"/>
        <v>589.4021285822306</v>
      </c>
      <c r="O41" s="29">
        <f t="shared" si="16"/>
        <v>662.78993990400545</v>
      </c>
      <c r="P41" s="29">
        <f t="shared" si="16"/>
        <v>633.72319766962073</v>
      </c>
      <c r="Q41" s="29">
        <f t="shared" si="16"/>
        <v>411.21441822187739</v>
      </c>
      <c r="R41" s="30">
        <f t="shared" si="16"/>
        <v>508.21016649725476</v>
      </c>
      <c r="S41" s="30">
        <f t="shared" si="16"/>
        <v>491.37025353144395</v>
      </c>
      <c r="T41" s="30">
        <f t="shared" si="16"/>
        <v>466.32228239609867</v>
      </c>
      <c r="U41" s="32"/>
    </row>
    <row r="42" spans="2:21" x14ac:dyDescent="0.3">
      <c r="C42" s="22"/>
      <c r="D42" s="32"/>
      <c r="E42" s="52"/>
      <c r="F42" s="52"/>
      <c r="G42" s="52"/>
      <c r="H42" s="52"/>
      <c r="I42" s="52"/>
      <c r="J42" s="52"/>
      <c r="K42" s="52"/>
      <c r="L42" s="52"/>
      <c r="M42" s="52"/>
      <c r="N42" s="52"/>
      <c r="O42" s="52"/>
      <c r="P42" s="52"/>
      <c r="Q42" s="40"/>
      <c r="R42" s="40"/>
      <c r="S42" s="40"/>
      <c r="T42" s="32"/>
    </row>
    <row r="43" spans="2:21" x14ac:dyDescent="0.3">
      <c r="B43" s="22" t="s">
        <v>159</v>
      </c>
      <c r="C43" s="22"/>
      <c r="D43" s="32"/>
      <c r="E43" s="52"/>
      <c r="F43" s="52"/>
      <c r="G43" s="52"/>
      <c r="H43" s="52"/>
      <c r="I43" s="52"/>
      <c r="J43" s="52"/>
      <c r="K43" s="52"/>
      <c r="L43" s="52"/>
      <c r="M43" s="52"/>
      <c r="N43" s="52"/>
      <c r="O43" s="52"/>
      <c r="P43" s="52"/>
      <c r="Q43" s="40"/>
      <c r="R43" s="40"/>
      <c r="S43" s="40"/>
      <c r="T43" s="32"/>
    </row>
    <row r="44" spans="2:21" x14ac:dyDescent="0.3">
      <c r="C44" s="22"/>
      <c r="D44" s="32"/>
      <c r="E44" s="52"/>
      <c r="F44" s="52"/>
      <c r="G44" s="52"/>
      <c r="H44" s="52"/>
      <c r="I44" s="52"/>
      <c r="J44" s="52"/>
      <c r="K44" s="52"/>
      <c r="L44" s="52"/>
      <c r="M44" s="52"/>
      <c r="N44" s="52"/>
      <c r="O44" s="52"/>
      <c r="P44" s="52"/>
      <c r="Q44" s="40"/>
      <c r="R44" s="40"/>
      <c r="S44" s="40"/>
      <c r="T44" s="32"/>
    </row>
    <row r="45" spans="2:21" x14ac:dyDescent="0.3">
      <c r="C45" s="3" t="s">
        <v>99</v>
      </c>
      <c r="D45" s="27">
        <f>'Input Data'!B217</f>
        <v>10.480007087536581</v>
      </c>
      <c r="E45" s="52"/>
      <c r="F45" s="52"/>
      <c r="G45" s="52"/>
      <c r="H45" s="52"/>
      <c r="I45" s="52"/>
      <c r="J45" s="52"/>
      <c r="K45" s="52"/>
      <c r="L45" s="52"/>
      <c r="M45" s="52"/>
      <c r="N45" s="52"/>
      <c r="O45" s="52"/>
      <c r="P45" s="52"/>
      <c r="Q45" s="40"/>
      <c r="R45" s="40"/>
      <c r="S45" s="40"/>
      <c r="T45" s="32"/>
    </row>
    <row r="46" spans="2:21" x14ac:dyDescent="0.3">
      <c r="C46" s="22"/>
      <c r="D46" s="32"/>
      <c r="E46" s="52"/>
      <c r="F46" s="52"/>
      <c r="G46" s="52"/>
      <c r="H46" s="52"/>
      <c r="I46" s="52"/>
      <c r="J46" s="52"/>
      <c r="K46" s="52"/>
      <c r="L46" s="52"/>
      <c r="M46" s="52"/>
      <c r="N46" s="52"/>
      <c r="O46" s="52"/>
      <c r="P46" s="52"/>
      <c r="Q46" s="40"/>
      <c r="R46" s="40"/>
      <c r="S46" s="40"/>
      <c r="T46" s="32"/>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2"/>
    </row>
    <row r="48" spans="2:21" x14ac:dyDescent="0.3">
      <c r="C48" s="3" t="s">
        <v>108</v>
      </c>
      <c r="D48" s="30">
        <f t="shared" ref="D48:F49" si="17">R40</f>
        <v>508.21016649725476</v>
      </c>
      <c r="E48" s="29">
        <f t="shared" si="17"/>
        <v>476.44770206248609</v>
      </c>
      <c r="F48" s="29">
        <f t="shared" si="17"/>
        <v>466.74646508529236</v>
      </c>
      <c r="G48" s="52"/>
      <c r="H48" s="52"/>
      <c r="I48" s="52"/>
      <c r="J48" s="52"/>
      <c r="K48" s="52"/>
      <c r="L48" s="52"/>
      <c r="M48" s="52"/>
      <c r="N48" s="52"/>
      <c r="O48" s="52"/>
      <c r="P48" s="52"/>
      <c r="Q48" s="40"/>
      <c r="R48" s="40"/>
      <c r="S48" s="40"/>
      <c r="T48" s="32"/>
    </row>
    <row r="49" spans="2:20" x14ac:dyDescent="0.3">
      <c r="C49" s="3" t="s">
        <v>112</v>
      </c>
      <c r="D49" s="30">
        <f t="shared" si="17"/>
        <v>508.21016649725476</v>
      </c>
      <c r="E49" s="29">
        <f t="shared" si="17"/>
        <v>491.37025353144395</v>
      </c>
      <c r="F49" s="29">
        <f t="shared" si="17"/>
        <v>466.32228239609867</v>
      </c>
      <c r="G49" s="52"/>
      <c r="H49" s="52"/>
      <c r="I49" s="52"/>
      <c r="J49" s="52"/>
      <c r="K49" s="52"/>
      <c r="L49" s="52"/>
      <c r="M49" s="52"/>
      <c r="N49" s="52"/>
      <c r="O49" s="52"/>
      <c r="P49" s="52"/>
      <c r="Q49" s="40"/>
      <c r="R49" s="40"/>
      <c r="S49" s="40"/>
      <c r="T49" s="32"/>
    </row>
    <row r="50" spans="2:20" x14ac:dyDescent="0.3">
      <c r="C50" s="3" t="s">
        <v>160</v>
      </c>
      <c r="D50" s="30">
        <f>'Input Data'!B145</f>
        <v>31.001201359671292</v>
      </c>
      <c r="E50" s="29">
        <f>'Input Data'!C145</f>
        <v>32.887350055893009</v>
      </c>
      <c r="F50" s="29">
        <f>'Input Data'!D145</f>
        <v>59.774434391572093</v>
      </c>
      <c r="G50" s="52"/>
      <c r="H50" s="52"/>
      <c r="I50" s="52"/>
      <c r="J50" s="52"/>
      <c r="K50" s="52"/>
      <c r="L50" s="52"/>
      <c r="M50" s="52"/>
      <c r="N50" s="52"/>
      <c r="O50" s="52"/>
      <c r="P50" s="52"/>
      <c r="Q50" s="40"/>
      <c r="R50" s="40"/>
      <c r="S50" s="40"/>
      <c r="T50" s="32"/>
    </row>
    <row r="51" spans="2:20" x14ac:dyDescent="0.3">
      <c r="C51" s="3" t="s">
        <v>126</v>
      </c>
      <c r="D51" s="30">
        <f>D48-D$50-$D$45</f>
        <v>466.72895805004686</v>
      </c>
      <c r="E51" s="29">
        <f t="shared" ref="E51:F52" si="18">E48-E$50-$D$45</f>
        <v>433.08034491905647</v>
      </c>
      <c r="F51" s="29">
        <f t="shared" si="18"/>
        <v>396.49202360618369</v>
      </c>
      <c r="G51" s="52"/>
      <c r="H51" s="52"/>
      <c r="I51" s="52"/>
      <c r="J51" s="52"/>
      <c r="K51" s="52"/>
      <c r="L51" s="52"/>
      <c r="M51" s="52"/>
      <c r="N51" s="52"/>
      <c r="O51" s="52"/>
      <c r="P51" s="52"/>
      <c r="Q51" s="40"/>
      <c r="R51" s="40"/>
      <c r="S51" s="40"/>
      <c r="T51" s="32"/>
    </row>
    <row r="52" spans="2:20" x14ac:dyDescent="0.3">
      <c r="C52" s="3" t="s">
        <v>127</v>
      </c>
      <c r="D52" s="30">
        <f>D49-D$50-$D$45</f>
        <v>466.72895805004686</v>
      </c>
      <c r="E52" s="29">
        <f t="shared" si="18"/>
        <v>448.00289638801434</v>
      </c>
      <c r="F52" s="29">
        <f>F49-F$50-$D$45</f>
        <v>396.06784091699001</v>
      </c>
      <c r="G52" s="52"/>
      <c r="H52" s="52"/>
      <c r="I52" s="52"/>
      <c r="J52" s="52"/>
      <c r="K52" s="52"/>
      <c r="L52" s="52"/>
      <c r="M52" s="52"/>
      <c r="N52" s="52"/>
      <c r="O52" s="52"/>
      <c r="P52" s="52"/>
      <c r="Q52" s="40"/>
      <c r="R52" s="40"/>
      <c r="S52" s="40"/>
      <c r="T52" s="32"/>
    </row>
    <row r="53" spans="2:20" x14ac:dyDescent="0.3">
      <c r="C53" s="22"/>
      <c r="D53" s="32"/>
      <c r="E53" s="52"/>
      <c r="F53" s="52"/>
      <c r="G53" s="52"/>
      <c r="H53" s="52"/>
      <c r="I53" s="52"/>
      <c r="J53" s="52"/>
      <c r="K53" s="52"/>
      <c r="L53" s="52"/>
      <c r="M53" s="52"/>
      <c r="N53" s="52"/>
      <c r="O53" s="52"/>
      <c r="P53" s="52"/>
      <c r="Q53" s="40"/>
      <c r="R53" s="40"/>
      <c r="S53" s="40"/>
      <c r="T53" s="32"/>
    </row>
    <row r="54" spans="2:20" x14ac:dyDescent="0.3">
      <c r="B54" s="22" t="s">
        <v>117</v>
      </c>
      <c r="C54" s="22"/>
      <c r="D54" s="32"/>
      <c r="E54" s="52"/>
      <c r="F54" s="52"/>
      <c r="G54" s="52"/>
      <c r="H54" s="52"/>
      <c r="I54" s="52"/>
      <c r="J54" s="52"/>
      <c r="K54" s="52"/>
      <c r="L54" s="52"/>
      <c r="M54" s="52"/>
      <c r="N54" s="52"/>
      <c r="O54" s="52"/>
      <c r="P54" s="52"/>
      <c r="Q54" s="40"/>
      <c r="R54" s="40"/>
      <c r="S54" s="40"/>
      <c r="T54" s="32"/>
    </row>
    <row r="55" spans="2:20" x14ac:dyDescent="0.3">
      <c r="C55" s="22"/>
      <c r="D55" s="32"/>
      <c r="E55" s="52"/>
      <c r="F55" s="52"/>
      <c r="G55" s="52"/>
      <c r="H55" s="52"/>
      <c r="I55" s="52"/>
      <c r="J55" s="52"/>
      <c r="K55" s="52"/>
      <c r="L55" s="52"/>
      <c r="M55" s="52"/>
      <c r="N55" s="52"/>
      <c r="O55" s="52"/>
      <c r="P55" s="52"/>
      <c r="Q55" s="40"/>
      <c r="R55" s="40"/>
      <c r="S55" s="40"/>
      <c r="T55" s="32"/>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2"/>
    </row>
    <row r="57" spans="2:20" x14ac:dyDescent="0.3">
      <c r="C57" s="3" t="s">
        <v>128</v>
      </c>
      <c r="D57" s="43">
        <f>'Input Data'!B170</f>
        <v>0.90101035615054303</v>
      </c>
      <c r="E57" s="52"/>
      <c r="F57" s="52"/>
      <c r="G57" s="52"/>
      <c r="H57" s="52"/>
      <c r="I57" s="52"/>
      <c r="J57" s="52"/>
      <c r="K57" s="52"/>
      <c r="L57" s="52"/>
      <c r="M57" s="52"/>
      <c r="N57" s="52"/>
      <c r="O57" s="52"/>
      <c r="P57" s="52"/>
      <c r="Q57" s="40"/>
      <c r="R57" s="40"/>
      <c r="S57" s="40"/>
      <c r="T57" s="32"/>
    </row>
    <row r="58" spans="2:20" x14ac:dyDescent="0.3">
      <c r="C58" s="3" t="s">
        <v>129</v>
      </c>
      <c r="D58" s="43">
        <f>'Input Data'!B194</f>
        <v>0.67722992808409188</v>
      </c>
      <c r="E58" s="52"/>
      <c r="F58" s="52"/>
      <c r="G58" s="52"/>
      <c r="H58" s="52"/>
      <c r="I58" s="52"/>
      <c r="J58" s="52"/>
      <c r="K58" s="52"/>
      <c r="L58" s="52"/>
      <c r="M58" s="52"/>
      <c r="N58" s="52"/>
      <c r="O58" s="52"/>
      <c r="P58" s="52"/>
      <c r="Q58" s="40"/>
      <c r="R58" s="40"/>
      <c r="S58" s="40"/>
      <c r="T58" s="32"/>
    </row>
    <row r="59" spans="2:20" x14ac:dyDescent="0.3">
      <c r="C59" s="22"/>
      <c r="D59" s="32"/>
      <c r="E59" s="52"/>
      <c r="F59" s="52"/>
      <c r="G59" s="52"/>
      <c r="H59" s="52"/>
      <c r="I59" s="52"/>
      <c r="J59" s="52"/>
      <c r="K59" s="52"/>
      <c r="L59" s="52"/>
      <c r="M59" s="52"/>
      <c r="N59" s="52"/>
      <c r="O59" s="52"/>
      <c r="P59" s="52"/>
      <c r="Q59" s="40"/>
      <c r="R59" s="40"/>
      <c r="S59" s="40"/>
      <c r="T59" s="32"/>
    </row>
    <row r="60" spans="2:20" x14ac:dyDescent="0.3">
      <c r="C60" s="3" t="s">
        <v>101</v>
      </c>
      <c r="D60" s="29" t="str">
        <f>F47</f>
        <v>2026/27</v>
      </c>
      <c r="E60" s="52"/>
      <c r="F60" s="52"/>
      <c r="G60" s="52"/>
      <c r="H60" s="52"/>
      <c r="I60" s="52"/>
      <c r="J60" s="52"/>
      <c r="K60" s="52"/>
      <c r="L60" s="52"/>
      <c r="M60" s="52"/>
      <c r="N60" s="52"/>
      <c r="O60" s="52"/>
      <c r="P60" s="52"/>
      <c r="Q60" s="40"/>
      <c r="R60" s="40"/>
      <c r="S60" s="40"/>
      <c r="T60" s="32"/>
    </row>
    <row r="61" spans="2:20" x14ac:dyDescent="0.3">
      <c r="C61" s="3" t="s">
        <v>118</v>
      </c>
      <c r="D61" s="29" t="str">
        <f>E47</f>
        <v>2025/26</v>
      </c>
      <c r="E61" s="52"/>
      <c r="F61" s="52"/>
      <c r="G61" s="52"/>
      <c r="H61" s="52"/>
      <c r="I61" s="52"/>
      <c r="J61" s="52"/>
      <c r="K61" s="52"/>
      <c r="L61" s="52"/>
      <c r="M61" s="52"/>
      <c r="N61" s="52"/>
      <c r="O61" s="52"/>
      <c r="P61" s="52"/>
      <c r="Q61" s="40"/>
      <c r="R61" s="40"/>
      <c r="S61" s="40"/>
      <c r="T61" s="32"/>
    </row>
    <row r="62" spans="2:20" x14ac:dyDescent="0.3">
      <c r="C62" s="3" t="s">
        <v>130</v>
      </c>
      <c r="D62" s="30">
        <f>F51/D$56/D$57/D$58</f>
        <v>657.76793028765678</v>
      </c>
      <c r="E62" s="52"/>
      <c r="F62" s="52"/>
      <c r="G62" s="52"/>
      <c r="H62" s="52"/>
      <c r="I62" s="52"/>
      <c r="J62" s="52"/>
      <c r="K62" s="52"/>
      <c r="L62" s="52"/>
      <c r="M62" s="52"/>
      <c r="N62" s="52"/>
      <c r="O62" s="52"/>
      <c r="P62" s="52"/>
      <c r="Q62" s="40"/>
      <c r="R62" s="40"/>
      <c r="S62" s="40"/>
      <c r="T62" s="32"/>
    </row>
    <row r="63" spans="2:20" x14ac:dyDescent="0.3">
      <c r="C63" s="3" t="s">
        <v>131</v>
      </c>
      <c r="D63" s="30">
        <f>F52/D$56/D$57/D$58</f>
        <v>657.06422440475626</v>
      </c>
      <c r="E63" s="52"/>
      <c r="F63" s="52"/>
      <c r="G63" s="52"/>
      <c r="H63" s="52"/>
      <c r="I63" s="52"/>
      <c r="J63" s="52"/>
      <c r="K63" s="52"/>
      <c r="L63" s="52"/>
      <c r="M63" s="52"/>
      <c r="N63" s="52"/>
      <c r="O63" s="52"/>
      <c r="P63" s="52"/>
      <c r="Q63" s="40"/>
      <c r="R63" s="40"/>
      <c r="S63" s="40"/>
      <c r="T63" s="32"/>
    </row>
    <row r="64" spans="2:20" ht="14.5" x14ac:dyDescent="0.35">
      <c r="C64" s="3" t="s">
        <v>31</v>
      </c>
      <c r="D64" s="30">
        <f>D63-D62</f>
        <v>-0.70370588290052183</v>
      </c>
      <c r="E64" s="59" t="s">
        <v>207</v>
      </c>
      <c r="F64" s="52"/>
      <c r="G64" s="52"/>
      <c r="H64" s="52"/>
      <c r="I64" s="52"/>
      <c r="J64" s="52"/>
      <c r="K64" s="52"/>
      <c r="L64" s="52"/>
      <c r="M64" s="52"/>
      <c r="N64" s="52"/>
      <c r="O64" s="52"/>
      <c r="P64" s="52"/>
      <c r="Q64" s="40"/>
      <c r="R64" s="40"/>
      <c r="S64" s="40"/>
      <c r="T64" s="32"/>
    </row>
    <row r="65" spans="2:20" x14ac:dyDescent="0.3">
      <c r="C65" s="22"/>
      <c r="D65" s="32"/>
      <c r="E65" s="52"/>
      <c r="F65" s="52"/>
      <c r="G65" s="52"/>
      <c r="H65" s="52"/>
      <c r="I65" s="52"/>
      <c r="J65" s="52"/>
      <c r="K65" s="52"/>
      <c r="L65" s="52"/>
      <c r="M65" s="52"/>
      <c r="N65" s="52"/>
      <c r="O65" s="52"/>
      <c r="P65" s="52"/>
      <c r="Q65" s="40"/>
      <c r="R65" s="40"/>
      <c r="S65" s="40"/>
      <c r="T65" s="32"/>
    </row>
    <row r="66" spans="2:20" x14ac:dyDescent="0.3">
      <c r="B66" s="22" t="s">
        <v>119</v>
      </c>
      <c r="C66" s="22"/>
      <c r="D66" s="32"/>
      <c r="E66" s="52"/>
      <c r="F66" s="52"/>
      <c r="G66" s="52"/>
      <c r="H66" s="52"/>
      <c r="I66" s="52"/>
      <c r="J66" s="52"/>
      <c r="K66" s="52"/>
      <c r="L66" s="52"/>
      <c r="M66" s="52"/>
      <c r="N66" s="52"/>
      <c r="O66" s="52"/>
      <c r="P66" s="52"/>
      <c r="Q66" s="40"/>
      <c r="R66" s="40"/>
      <c r="S66" s="40"/>
      <c r="T66" s="32"/>
    </row>
    <row r="67" spans="2:20" x14ac:dyDescent="0.3">
      <c r="B67" s="22" t="s">
        <v>206</v>
      </c>
      <c r="C67" s="22"/>
      <c r="D67" s="32"/>
      <c r="E67" s="52"/>
      <c r="F67" s="52"/>
      <c r="G67" s="52"/>
      <c r="H67" s="52"/>
      <c r="I67" s="52"/>
      <c r="J67" s="52"/>
      <c r="K67" s="52"/>
      <c r="L67" s="52"/>
      <c r="M67" s="52"/>
      <c r="N67" s="52"/>
      <c r="O67" s="52"/>
      <c r="P67" s="52"/>
      <c r="Q67" s="40"/>
      <c r="R67" s="40"/>
      <c r="S67" s="40"/>
      <c r="T67" s="32"/>
    </row>
    <row r="68" spans="2:20" x14ac:dyDescent="0.3">
      <c r="B68" s="22"/>
      <c r="C68" s="22"/>
      <c r="D68" s="32"/>
      <c r="E68" s="52"/>
      <c r="F68" s="52"/>
      <c r="G68" s="52"/>
      <c r="H68" s="52"/>
      <c r="I68" s="52"/>
      <c r="J68" s="52"/>
      <c r="K68" s="52"/>
      <c r="L68" s="52"/>
      <c r="M68" s="52"/>
      <c r="N68" s="52"/>
      <c r="O68" s="52"/>
      <c r="P68" s="52"/>
      <c r="Q68" s="40"/>
      <c r="R68" s="40"/>
      <c r="S68" s="40"/>
      <c r="T68" s="32"/>
    </row>
    <row r="69" spans="2:20" x14ac:dyDescent="0.3">
      <c r="C69" s="35"/>
      <c r="D69" s="28" t="str">
        <f>D61</f>
        <v>2025/26</v>
      </c>
      <c r="E69" s="52"/>
      <c r="F69" s="52"/>
      <c r="G69" s="52"/>
      <c r="H69" s="52"/>
      <c r="I69" s="52"/>
      <c r="J69" s="52"/>
      <c r="K69" s="52"/>
      <c r="L69" s="52"/>
      <c r="M69" s="52"/>
      <c r="N69" s="52"/>
      <c r="O69" s="52"/>
      <c r="P69" s="52"/>
      <c r="Q69" s="40"/>
      <c r="R69" s="40"/>
      <c r="S69" s="40"/>
      <c r="T69" s="32"/>
    </row>
    <row r="70" spans="2:20" x14ac:dyDescent="0.3">
      <c r="C70" s="24" t="s">
        <v>132</v>
      </c>
      <c r="D70" s="30">
        <f>MAX(D62:D63)</f>
        <v>657.76793028765678</v>
      </c>
    </row>
    <row r="72" spans="2:20" ht="14.5" x14ac:dyDescent="0.35">
      <c r="B72" s="75" t="s">
        <v>195</v>
      </c>
    </row>
  </sheetData>
  <phoneticPr fontId="15" type="noConversion"/>
  <hyperlinks>
    <hyperlink ref="B72" location="Contents!A1" display="Link to Contents page" xr:uid="{35F187D4-682D-4FCA-A374-CA62C2287DF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1CF-31D9-45E3-A4B3-D9A94B7F2ED0}">
  <dimension ref="A1:V72"/>
  <sheetViews>
    <sheetView zoomScale="80" zoomScaleNormal="80" workbookViewId="0"/>
  </sheetViews>
  <sheetFormatPr defaultColWidth="9.1796875" defaultRowHeight="14" x14ac:dyDescent="0.3"/>
  <cols>
    <col min="1" max="1" width="6.26953125" style="23" customWidth="1"/>
    <col min="2" max="2" width="5.1796875" style="23" customWidth="1"/>
    <col min="3" max="3" width="81.1796875" style="23" customWidth="1"/>
    <col min="4" max="5" width="10.81640625" style="23" customWidth="1"/>
    <col min="6" max="15" width="10.81640625" style="23" bestFit="1" customWidth="1"/>
    <col min="16" max="16" width="10.81640625" style="23" customWidth="1"/>
    <col min="17" max="19" width="10.81640625" style="23" bestFit="1" customWidth="1"/>
    <col min="20" max="20" width="9.81640625" style="23" bestFit="1" customWidth="1"/>
    <col min="21" max="16384" width="9.1796875" style="23"/>
  </cols>
  <sheetData>
    <row r="1" spans="1:22" x14ac:dyDescent="0.3">
      <c r="A1" s="22" t="s">
        <v>116</v>
      </c>
    </row>
    <row r="2" spans="1:22" ht="14.65" customHeight="1" x14ac:dyDescent="0.3">
      <c r="A2" s="22" t="s">
        <v>161</v>
      </c>
    </row>
    <row r="3" spans="1:22" ht="14.65" customHeight="1" x14ac:dyDescent="0.3">
      <c r="A3" s="22"/>
    </row>
    <row r="4" spans="1:22" x14ac:dyDescent="0.3">
      <c r="B4" s="22" t="s">
        <v>105</v>
      </c>
    </row>
    <row r="6" spans="1:22" x14ac:dyDescent="0.3">
      <c r="C6" s="24" t="s">
        <v>121</v>
      </c>
      <c r="D6" s="25">
        <f>'Input Data'!B239</f>
        <v>5.0928707696970554E-3</v>
      </c>
    </row>
    <row r="8" spans="1:22" x14ac:dyDescent="0.3">
      <c r="C8" s="26"/>
      <c r="D8" s="27" t="s">
        <v>76</v>
      </c>
      <c r="E8" s="27" t="s">
        <v>77</v>
      </c>
      <c r="F8" s="27" t="s">
        <v>78</v>
      </c>
      <c r="G8" s="27" t="s">
        <v>79</v>
      </c>
      <c r="H8" s="27" t="s">
        <v>80</v>
      </c>
      <c r="I8" s="27" t="s">
        <v>81</v>
      </c>
      <c r="J8" s="27" t="s">
        <v>82</v>
      </c>
      <c r="K8" s="27" t="s">
        <v>83</v>
      </c>
      <c r="L8" s="27" t="s">
        <v>84</v>
      </c>
      <c r="M8" s="27" t="s">
        <v>85</v>
      </c>
      <c r="N8" s="27" t="s">
        <v>86</v>
      </c>
      <c r="O8" s="27" t="s">
        <v>87</v>
      </c>
      <c r="P8" s="27" t="s">
        <v>88</v>
      </c>
      <c r="Q8" s="27" t="s">
        <v>89</v>
      </c>
      <c r="R8" s="27" t="s">
        <v>90</v>
      </c>
      <c r="S8" s="27" t="s">
        <v>165</v>
      </c>
      <c r="T8" s="27" t="s">
        <v>202</v>
      </c>
    </row>
    <row r="9" spans="1:22" x14ac:dyDescent="0.3">
      <c r="C9" s="24" t="s">
        <v>27</v>
      </c>
      <c r="D9" s="28">
        <f>'Input Data'!B13</f>
        <v>8461.9648504105098</v>
      </c>
      <c r="E9" s="28">
        <f>'Input Data'!C13</f>
        <v>8407.3284166455269</v>
      </c>
      <c r="F9" s="28">
        <f>'Input Data'!D13</f>
        <v>8615.3771162137673</v>
      </c>
      <c r="G9" s="28">
        <f>'Input Data'!E13</f>
        <v>8706.6587632035535</v>
      </c>
      <c r="H9" s="28">
        <f>'Input Data'!F13</f>
        <v>8760.831902232203</v>
      </c>
      <c r="I9" s="28">
        <f>'Input Data'!G13</f>
        <v>8766.0849613356277</v>
      </c>
      <c r="J9" s="28">
        <f>'Input Data'!H13</f>
        <v>8940.6351703484797</v>
      </c>
      <c r="K9" s="28">
        <f>'Input Data'!I13</f>
        <v>8948.8818886160589</v>
      </c>
      <c r="L9" s="28">
        <f>'Input Data'!J13</f>
        <v>9102.3885833438453</v>
      </c>
      <c r="M9" s="28">
        <f>'Input Data'!K13</f>
        <v>9115.9213878973333</v>
      </c>
      <c r="N9" s="28">
        <f>'Input Data'!L13</f>
        <v>9369.1160251271795</v>
      </c>
      <c r="O9" s="28">
        <f>'Input Data'!M13</f>
        <v>9403.0076281855454</v>
      </c>
      <c r="P9" s="28">
        <f>'Input Data'!N13</f>
        <v>9461.449428014681</v>
      </c>
      <c r="Q9" s="28">
        <f>'Input Data'!O13</f>
        <v>9579.8347387708527</v>
      </c>
      <c r="R9" s="28">
        <f>'Input Data'!P13</f>
        <v>9615.9069104262344</v>
      </c>
      <c r="S9" s="28">
        <f>'Input Data'!Q13</f>
        <v>9637.8258199151478</v>
      </c>
      <c r="T9" s="28">
        <f>'Input Data'!R13</f>
        <v>9643.7664508609814</v>
      </c>
      <c r="V9" s="31"/>
    </row>
    <row r="10" spans="1:22" x14ac:dyDescent="0.3">
      <c r="C10" s="24" t="s">
        <v>26</v>
      </c>
      <c r="D10" s="28">
        <f>D9</f>
        <v>8461.9648504105098</v>
      </c>
      <c r="E10" s="28">
        <f t="shared" ref="E10:P10" si="0">E9</f>
        <v>8407.3284166455269</v>
      </c>
      <c r="F10" s="28">
        <f t="shared" si="0"/>
        <v>8615.3771162137673</v>
      </c>
      <c r="G10" s="28">
        <f t="shared" si="0"/>
        <v>8706.6587632035535</v>
      </c>
      <c r="H10" s="28">
        <f t="shared" si="0"/>
        <v>8760.831902232203</v>
      </c>
      <c r="I10" s="28">
        <f t="shared" si="0"/>
        <v>8766.0849613356277</v>
      </c>
      <c r="J10" s="28">
        <f t="shared" si="0"/>
        <v>8940.6351703484797</v>
      </c>
      <c r="K10" s="28">
        <f t="shared" si="0"/>
        <v>8948.8818886160589</v>
      </c>
      <c r="L10" s="28">
        <f t="shared" si="0"/>
        <v>9102.3885833438453</v>
      </c>
      <c r="M10" s="28">
        <f t="shared" si="0"/>
        <v>9115.9213878973333</v>
      </c>
      <c r="N10" s="28">
        <f t="shared" si="0"/>
        <v>9369.1160251271795</v>
      </c>
      <c r="O10" s="28">
        <f t="shared" si="0"/>
        <v>9403.0076281855454</v>
      </c>
      <c r="P10" s="28">
        <f t="shared" si="0"/>
        <v>9461.449428014681</v>
      </c>
      <c r="Q10" s="28">
        <f>Q9</f>
        <v>9579.8347387708527</v>
      </c>
      <c r="R10" s="30">
        <f>'Input Data'!B273</f>
        <v>9373.8595682604955</v>
      </c>
      <c r="S10" s="30">
        <f>'Input Data'!C273</f>
        <v>9341.0469178443782</v>
      </c>
      <c r="T10" s="30"/>
      <c r="V10" s="31"/>
    </row>
    <row r="11" spans="1:22" x14ac:dyDescent="0.3">
      <c r="C11" s="3" t="s">
        <v>28</v>
      </c>
      <c r="D11" s="28"/>
      <c r="E11" s="29"/>
      <c r="F11" s="29"/>
      <c r="G11" s="29"/>
      <c r="H11" s="29"/>
      <c r="I11" s="29"/>
      <c r="J11" s="29"/>
      <c r="K11" s="29"/>
      <c r="L11" s="29"/>
      <c r="M11" s="29"/>
      <c r="N11" s="29"/>
      <c r="O11" s="29"/>
      <c r="P11" s="29"/>
      <c r="Q11" s="29"/>
      <c r="R11" s="30">
        <f>R10-R9</f>
        <v>-242.04734216573888</v>
      </c>
      <c r="S11" s="30">
        <f>S10-S9</f>
        <v>-296.77890207076962</v>
      </c>
      <c r="T11" s="30"/>
      <c r="V11" s="31"/>
    </row>
    <row r="12" spans="1:22" x14ac:dyDescent="0.3">
      <c r="D12" s="32"/>
      <c r="E12" s="33"/>
      <c r="F12" s="33"/>
      <c r="G12" s="33"/>
      <c r="H12" s="33"/>
      <c r="I12" s="33"/>
      <c r="J12" s="33"/>
      <c r="K12" s="33"/>
      <c r="L12" s="33"/>
      <c r="M12" s="33"/>
      <c r="N12" s="33"/>
      <c r="O12" s="33"/>
      <c r="P12" s="33"/>
      <c r="Q12" s="34"/>
      <c r="R12" s="34"/>
      <c r="S12" s="34"/>
    </row>
    <row r="13" spans="1:22" x14ac:dyDescent="0.3">
      <c r="B13" s="22" t="s">
        <v>133</v>
      </c>
      <c r="D13" s="32"/>
      <c r="E13" s="33"/>
      <c r="F13" s="33"/>
      <c r="G13" s="33"/>
      <c r="H13" s="33"/>
      <c r="I13" s="33"/>
      <c r="J13" s="33"/>
      <c r="K13" s="33"/>
      <c r="L13" s="33"/>
      <c r="M13" s="33"/>
      <c r="N13" s="33"/>
      <c r="O13" s="33"/>
      <c r="P13" s="33"/>
      <c r="Q13" s="34"/>
      <c r="R13" s="34"/>
      <c r="S13" s="34"/>
    </row>
    <row r="14" spans="1:22" x14ac:dyDescent="0.3">
      <c r="B14" s="22" t="s">
        <v>113</v>
      </c>
      <c r="U14" s="31"/>
      <c r="V14" s="31"/>
    </row>
    <row r="15" spans="1:22" x14ac:dyDescent="0.3">
      <c r="B15" s="22"/>
      <c r="U15" s="31"/>
      <c r="V15" s="31"/>
    </row>
    <row r="16" spans="1:22" x14ac:dyDescent="0.3">
      <c r="C16" s="26"/>
      <c r="D16" s="27" t="str">
        <f>D8</f>
        <v>2010/11</v>
      </c>
      <c r="E16" s="27" t="str">
        <f t="shared" ref="E16:T16" si="1">E8</f>
        <v>2011/12</v>
      </c>
      <c r="F16" s="27" t="str">
        <f t="shared" si="1"/>
        <v>2012/13</v>
      </c>
      <c r="G16" s="27" t="str">
        <f t="shared" si="1"/>
        <v>2013/14</v>
      </c>
      <c r="H16" s="27" t="str">
        <f t="shared" si="1"/>
        <v>2014/15</v>
      </c>
      <c r="I16" s="27" t="str">
        <f t="shared" si="1"/>
        <v>2015/16</v>
      </c>
      <c r="J16" s="27" t="str">
        <f t="shared" si="1"/>
        <v>2016/17</v>
      </c>
      <c r="K16" s="27" t="str">
        <f t="shared" si="1"/>
        <v>2017/18</v>
      </c>
      <c r="L16" s="27" t="str">
        <f t="shared" si="1"/>
        <v>2018/19</v>
      </c>
      <c r="M16" s="27" t="str">
        <f t="shared" si="1"/>
        <v>2019/20</v>
      </c>
      <c r="N16" s="27" t="str">
        <f t="shared" si="1"/>
        <v>2020/21</v>
      </c>
      <c r="O16" s="27" t="str">
        <f t="shared" si="1"/>
        <v>2021/22</v>
      </c>
      <c r="P16" s="27" t="str">
        <f t="shared" si="1"/>
        <v>2022/23</v>
      </c>
      <c r="Q16" s="27" t="str">
        <f t="shared" si="1"/>
        <v>2023/24</v>
      </c>
      <c r="R16" s="27" t="str">
        <f t="shared" si="1"/>
        <v>2024/25</v>
      </c>
      <c r="S16" s="27" t="str">
        <f t="shared" si="1"/>
        <v>2025/26</v>
      </c>
      <c r="T16" s="27" t="str">
        <f t="shared" si="1"/>
        <v>2026/27</v>
      </c>
    </row>
    <row r="17" spans="2:21" x14ac:dyDescent="0.3">
      <c r="C17" s="3" t="s">
        <v>106</v>
      </c>
      <c r="D17" s="36"/>
      <c r="E17" s="29">
        <f>E21+E24</f>
        <v>997.0851536704339</v>
      </c>
      <c r="F17" s="29">
        <f t="shared" ref="F17:T17" si="2">F21+F24</f>
        <v>972.9040359154103</v>
      </c>
      <c r="G17" s="29">
        <f t="shared" si="2"/>
        <v>1051.1109092055651</v>
      </c>
      <c r="H17" s="29">
        <f t="shared" si="2"/>
        <v>1159.7717268038336</v>
      </c>
      <c r="I17" s="29">
        <f t="shared" si="2"/>
        <v>1231.228021236728</v>
      </c>
      <c r="J17" s="29">
        <f t="shared" si="2"/>
        <v>1180.0985016777645</v>
      </c>
      <c r="K17" s="29">
        <f t="shared" si="2"/>
        <v>1148.0710485775171</v>
      </c>
      <c r="L17" s="29">
        <f t="shared" si="2"/>
        <v>1073.9983927717262</v>
      </c>
      <c r="M17" s="29">
        <f t="shared" si="2"/>
        <v>1117.412402683819</v>
      </c>
      <c r="N17" s="29">
        <f t="shared" si="2"/>
        <v>824.18698168683102</v>
      </c>
      <c r="O17" s="29">
        <f t="shared" si="2"/>
        <v>814.68760542860809</v>
      </c>
      <c r="P17" s="29">
        <f t="shared" si="2"/>
        <v>1014.6414915640519</v>
      </c>
      <c r="Q17" s="29">
        <f t="shared" si="2"/>
        <v>1039.6828119812694</v>
      </c>
      <c r="R17" s="30">
        <f t="shared" si="2"/>
        <v>1024.9902495233982</v>
      </c>
      <c r="S17" s="30">
        <f t="shared" si="2"/>
        <v>1003.5592956614765</v>
      </c>
      <c r="T17" s="30">
        <f t="shared" si="2"/>
        <v>1015.3750481135114</v>
      </c>
    </row>
    <row r="18" spans="2:21" x14ac:dyDescent="0.3">
      <c r="C18" s="3" t="s">
        <v>110</v>
      </c>
      <c r="D18" s="36"/>
      <c r="E18" s="29">
        <f>E22+E25</f>
        <v>997.0851536704339</v>
      </c>
      <c r="F18" s="29">
        <f t="shared" ref="F18:T18" si="3">F22+F25</f>
        <v>972.9040359154103</v>
      </c>
      <c r="G18" s="29">
        <f t="shared" si="3"/>
        <v>1051.1109092055651</v>
      </c>
      <c r="H18" s="29">
        <f t="shared" si="3"/>
        <v>1159.7717268038336</v>
      </c>
      <c r="I18" s="29">
        <f t="shared" si="3"/>
        <v>1231.228021236728</v>
      </c>
      <c r="J18" s="29">
        <f t="shared" si="3"/>
        <v>1180.0985016777645</v>
      </c>
      <c r="K18" s="29">
        <f t="shared" si="3"/>
        <v>1148.0710485775171</v>
      </c>
      <c r="L18" s="29">
        <f t="shared" si="3"/>
        <v>1073.9983927717262</v>
      </c>
      <c r="M18" s="29">
        <f t="shared" si="3"/>
        <v>1117.412402683819</v>
      </c>
      <c r="N18" s="29">
        <f t="shared" si="3"/>
        <v>824.18698168683102</v>
      </c>
      <c r="O18" s="29">
        <f t="shared" si="3"/>
        <v>814.68760542860809</v>
      </c>
      <c r="P18" s="29">
        <f t="shared" si="3"/>
        <v>1014.6414915640519</v>
      </c>
      <c r="Q18" s="29">
        <f t="shared" si="3"/>
        <v>1039.6828119812694</v>
      </c>
      <c r="R18" s="30">
        <f t="shared" si="3"/>
        <v>1024.9902495233982</v>
      </c>
      <c r="S18" s="30">
        <f t="shared" si="3"/>
        <v>978.29814635093135</v>
      </c>
      <c r="T18" s="30">
        <f t="shared" si="3"/>
        <v>984.10846396893135</v>
      </c>
    </row>
    <row r="19" spans="2:21" x14ac:dyDescent="0.3">
      <c r="C19" s="3" t="s">
        <v>149</v>
      </c>
      <c r="D19" s="37"/>
      <c r="E19" s="38"/>
      <c r="F19" s="38"/>
      <c r="G19" s="38"/>
      <c r="H19" s="38"/>
      <c r="I19" s="38"/>
      <c r="J19" s="38"/>
      <c r="K19" s="38"/>
      <c r="L19" s="38"/>
      <c r="M19" s="38"/>
      <c r="N19" s="38"/>
      <c r="O19" s="38"/>
      <c r="P19" s="38"/>
      <c r="Q19" s="38"/>
      <c r="R19" s="30">
        <f>R18-R17</f>
        <v>0</v>
      </c>
      <c r="S19" s="30">
        <f>S18-S17</f>
        <v>-25.261149310545193</v>
      </c>
      <c r="T19" s="30">
        <f>T18-T17</f>
        <v>-31.266584144580065</v>
      </c>
    </row>
    <row r="20" spans="2:21" x14ac:dyDescent="0.3">
      <c r="C20" s="24" t="s">
        <v>24</v>
      </c>
      <c r="D20" s="25"/>
      <c r="E20" s="44">
        <f>'Input Data'!B39</f>
        <v>8.5882658609309936E-2</v>
      </c>
      <c r="F20" s="44">
        <f>'Input Data'!C39</f>
        <v>8.5050034892724363E-2</v>
      </c>
      <c r="G20" s="44">
        <f>'Input Data'!D39</f>
        <v>9.719801319317152E-2</v>
      </c>
      <c r="H20" s="44">
        <f>'Input Data'!E39</f>
        <v>0.10981200283629325</v>
      </c>
      <c r="I20" s="44">
        <f>'Input Data'!F39</f>
        <v>0.11285406150249955</v>
      </c>
      <c r="J20" s="44">
        <f>'Input Data'!G39</f>
        <v>0.11263138976629308</v>
      </c>
      <c r="K20" s="44">
        <f>'Input Data'!H39</f>
        <v>0.1116654718015576</v>
      </c>
      <c r="L20" s="44">
        <f>'Input Data'!I39</f>
        <v>0.10149033654941579</v>
      </c>
      <c r="M20" s="44">
        <f>'Input Data'!J39</f>
        <v>0.10571016558500917</v>
      </c>
      <c r="N20" s="44">
        <f>'Input Data'!K39</f>
        <v>7.4541577534070064E-2</v>
      </c>
      <c r="O20" s="44">
        <f>'Input Data'!L39</f>
        <v>7.4422630901150907E-2</v>
      </c>
      <c r="P20" s="44">
        <f>'Input Data'!M39</f>
        <v>8.5760978036522037E-2</v>
      </c>
      <c r="Q20" s="44">
        <f>'Input Data'!N39</f>
        <v>9.4080257659873712E-2</v>
      </c>
      <c r="R20" s="45">
        <f>'Input Data'!O39</f>
        <v>9.0842293076437583E-2</v>
      </c>
      <c r="S20" s="45">
        <f>'Input Data'!P39</f>
        <v>8.8379820131550532E-2</v>
      </c>
      <c r="T20" s="45">
        <f>'Input Data'!Q39</f>
        <v>8.9368445226960302E-2</v>
      </c>
    </row>
    <row r="21" spans="2:21" x14ac:dyDescent="0.3">
      <c r="C21" s="3" t="s">
        <v>150</v>
      </c>
      <c r="D21" s="36"/>
      <c r="E21" s="29">
        <f>E$20*D9</f>
        <v>726.73603841178624</v>
      </c>
      <c r="F21" s="29">
        <f t="shared" ref="F21:T21" si="4">F$20*E9</f>
        <v>715.04357519029509</v>
      </c>
      <c r="G21" s="29">
        <f t="shared" si="4"/>
        <v>837.39753860589371</v>
      </c>
      <c r="H21" s="29">
        <f t="shared" si="4"/>
        <v>956.09563679954613</v>
      </c>
      <c r="I21" s="29">
        <f t="shared" si="4"/>
        <v>988.69546230757317</v>
      </c>
      <c r="J21" s="29">
        <f t="shared" si="4"/>
        <v>987.33633200463328</v>
      </c>
      <c r="K21" s="29">
        <f t="shared" si="4"/>
        <v>998.3602445025623</v>
      </c>
      <c r="L21" s="29">
        <f t="shared" si="4"/>
        <v>908.2250346166154</v>
      </c>
      <c r="M21" s="29">
        <f t="shared" si="4"/>
        <v>962.21500436437498</v>
      </c>
      <c r="N21" s="29">
        <f t="shared" si="4"/>
        <v>679.51516093043665</v>
      </c>
      <c r="O21" s="29">
        <f t="shared" si="4"/>
        <v>697.27426380809823</v>
      </c>
      <c r="P21" s="29">
        <f t="shared" si="4"/>
        <v>806.41113067806975</v>
      </c>
      <c r="Q21" s="29">
        <f t="shared" si="4"/>
        <v>890.13560002348595</v>
      </c>
      <c r="R21" s="30">
        <f t="shared" si="4"/>
        <v>870.25415496325968</v>
      </c>
      <c r="S21" s="30">
        <f t="shared" si="4"/>
        <v>849.85212314520436</v>
      </c>
      <c r="T21" s="30">
        <f t="shared" si="4"/>
        <v>861.31750889407067</v>
      </c>
    </row>
    <row r="22" spans="2:21" x14ac:dyDescent="0.3">
      <c r="C22" s="3" t="s">
        <v>151</v>
      </c>
      <c r="D22" s="36"/>
      <c r="E22" s="29">
        <f>E$20*D10</f>
        <v>726.73603841178624</v>
      </c>
      <c r="F22" s="29">
        <f t="shared" ref="F22:T22" si="5">F$20*E10</f>
        <v>715.04357519029509</v>
      </c>
      <c r="G22" s="29">
        <f t="shared" si="5"/>
        <v>837.39753860589371</v>
      </c>
      <c r="H22" s="29">
        <f t="shared" si="5"/>
        <v>956.09563679954613</v>
      </c>
      <c r="I22" s="29">
        <f t="shared" si="5"/>
        <v>988.69546230757317</v>
      </c>
      <c r="J22" s="29">
        <f t="shared" si="5"/>
        <v>987.33633200463328</v>
      </c>
      <c r="K22" s="29">
        <f t="shared" si="5"/>
        <v>998.3602445025623</v>
      </c>
      <c r="L22" s="29">
        <f t="shared" si="5"/>
        <v>908.2250346166154</v>
      </c>
      <c r="M22" s="29">
        <f t="shared" si="5"/>
        <v>962.21500436437498</v>
      </c>
      <c r="N22" s="29">
        <f t="shared" si="5"/>
        <v>679.51516093043665</v>
      </c>
      <c r="O22" s="29">
        <f t="shared" si="5"/>
        <v>697.27426380809823</v>
      </c>
      <c r="P22" s="29">
        <f t="shared" si="5"/>
        <v>806.41113067806975</v>
      </c>
      <c r="Q22" s="29">
        <f t="shared" si="5"/>
        <v>890.13560002348595</v>
      </c>
      <c r="R22" s="30">
        <f t="shared" si="5"/>
        <v>870.25415496325968</v>
      </c>
      <c r="S22" s="30">
        <f t="shared" si="5"/>
        <v>828.46002258127658</v>
      </c>
      <c r="T22" s="30">
        <f t="shared" si="5"/>
        <v>834.79483983984164</v>
      </c>
      <c r="U22" s="39"/>
    </row>
    <row r="23" spans="2:21" x14ac:dyDescent="0.3">
      <c r="C23" s="24" t="s">
        <v>29</v>
      </c>
      <c r="D23" s="25"/>
      <c r="E23" s="44">
        <f>'Input Data'!B64</f>
        <v>3.1948740042985688E-2</v>
      </c>
      <c r="F23" s="44">
        <f>'Input Data'!C64</f>
        <v>3.0670915651942611E-2</v>
      </c>
      <c r="G23" s="44">
        <f>'Input Data'!D64</f>
        <v>2.4806037822473495E-2</v>
      </c>
      <c r="H23" s="44">
        <f>'Input Data'!E64</f>
        <v>2.3393140301429048E-2</v>
      </c>
      <c r="I23" s="44">
        <f>'Input Data'!F64</f>
        <v>2.768373616064463E-2</v>
      </c>
      <c r="J23" s="44">
        <f>'Input Data'!G64</f>
        <v>2.1989539289585136E-2</v>
      </c>
      <c r="K23" s="44">
        <f>'Input Data'!H64</f>
        <v>1.6744985252442599E-2</v>
      </c>
      <c r="L23" s="44">
        <f>'Input Data'!I64</f>
        <v>1.8524477160212872E-2</v>
      </c>
      <c r="M23" s="44">
        <f>'Input Data'!J64</f>
        <v>1.7050183794991406E-2</v>
      </c>
      <c r="N23" s="44">
        <f>'Input Data'!K64</f>
        <v>1.5870235667945379E-2</v>
      </c>
      <c r="O23" s="44">
        <f>'Input Data'!L64</f>
        <v>1.253195512848994E-2</v>
      </c>
      <c r="P23" s="44">
        <f>'Input Data'!M64</f>
        <v>2.2145080501882287E-2</v>
      </c>
      <c r="Q23" s="44">
        <f>'Input Data'!N64</f>
        <v>1.5805951624598309E-2</v>
      </c>
      <c r="R23" s="45">
        <f>'Input Data'!O64</f>
        <v>1.6152271806308013E-2</v>
      </c>
      <c r="S23" s="45">
        <f>'Input Data'!P64</f>
        <v>1.5984677675031589E-2</v>
      </c>
      <c r="T23" s="45">
        <f>'Input Data'!Q64</f>
        <v>1.5984677675031589E-2</v>
      </c>
    </row>
    <row r="24" spans="2:21" x14ac:dyDescent="0.3">
      <c r="C24" s="3" t="s">
        <v>152</v>
      </c>
      <c r="D24" s="36"/>
      <c r="E24" s="29">
        <f>E$23*D9</f>
        <v>270.34911525864766</v>
      </c>
      <c r="F24" s="29">
        <f t="shared" ref="F24:T24" si="6">F$23*E9</f>
        <v>257.86046072511516</v>
      </c>
      <c r="G24" s="29">
        <f t="shared" si="6"/>
        <v>213.71337059967135</v>
      </c>
      <c r="H24" s="29">
        <f t="shared" si="6"/>
        <v>203.67609000428743</v>
      </c>
      <c r="I24" s="29">
        <f t="shared" si="6"/>
        <v>242.53255892915473</v>
      </c>
      <c r="J24" s="29">
        <f t="shared" si="6"/>
        <v>192.76216967313118</v>
      </c>
      <c r="K24" s="29">
        <f t="shared" si="6"/>
        <v>149.71080407495492</v>
      </c>
      <c r="L24" s="29">
        <f t="shared" si="6"/>
        <v>165.7733581551108</v>
      </c>
      <c r="M24" s="29">
        <f t="shared" si="6"/>
        <v>155.19739831944401</v>
      </c>
      <c r="N24" s="29">
        <f t="shared" si="6"/>
        <v>144.6718207563944</v>
      </c>
      <c r="O24" s="29">
        <f t="shared" si="6"/>
        <v>117.41334162050984</v>
      </c>
      <c r="P24" s="29">
        <f t="shared" si="6"/>
        <v>208.23036088598212</v>
      </c>
      <c r="Q24" s="29">
        <f t="shared" si="6"/>
        <v>149.54721195778339</v>
      </c>
      <c r="R24" s="30">
        <f t="shared" si="6"/>
        <v>154.73609456013853</v>
      </c>
      <c r="S24" s="30">
        <f t="shared" si="6"/>
        <v>153.70717251627221</v>
      </c>
      <c r="T24" s="30">
        <f t="shared" si="6"/>
        <v>154.05753921944068</v>
      </c>
    </row>
    <row r="25" spans="2:21" x14ac:dyDescent="0.3">
      <c r="C25" s="3" t="s">
        <v>153</v>
      </c>
      <c r="D25" s="36"/>
      <c r="E25" s="29">
        <f>E$23*D10</f>
        <v>270.34911525864766</v>
      </c>
      <c r="F25" s="29">
        <f t="shared" ref="F25:T25" si="7">F$23*E10</f>
        <v>257.86046072511516</v>
      </c>
      <c r="G25" s="29">
        <f t="shared" si="7"/>
        <v>213.71337059967135</v>
      </c>
      <c r="H25" s="29">
        <f t="shared" si="7"/>
        <v>203.67609000428743</v>
      </c>
      <c r="I25" s="29">
        <f t="shared" si="7"/>
        <v>242.53255892915473</v>
      </c>
      <c r="J25" s="29">
        <f t="shared" si="7"/>
        <v>192.76216967313118</v>
      </c>
      <c r="K25" s="29">
        <f t="shared" si="7"/>
        <v>149.71080407495492</v>
      </c>
      <c r="L25" s="29">
        <f t="shared" si="7"/>
        <v>165.7733581551108</v>
      </c>
      <c r="M25" s="29">
        <f t="shared" si="7"/>
        <v>155.19739831944401</v>
      </c>
      <c r="N25" s="29">
        <f t="shared" si="7"/>
        <v>144.6718207563944</v>
      </c>
      <c r="O25" s="29">
        <f t="shared" si="7"/>
        <v>117.41334162050984</v>
      </c>
      <c r="P25" s="29">
        <f t="shared" si="7"/>
        <v>208.23036088598212</v>
      </c>
      <c r="Q25" s="29">
        <f t="shared" si="7"/>
        <v>149.54721195778339</v>
      </c>
      <c r="R25" s="30">
        <f t="shared" si="7"/>
        <v>154.73609456013853</v>
      </c>
      <c r="S25" s="30">
        <f t="shared" si="7"/>
        <v>149.8381237696548</v>
      </c>
      <c r="T25" s="30">
        <f t="shared" si="7"/>
        <v>149.31362412908967</v>
      </c>
    </row>
    <row r="26" spans="2:21" x14ac:dyDescent="0.3">
      <c r="D26" s="32"/>
      <c r="E26" s="33"/>
      <c r="F26" s="33"/>
      <c r="G26" s="33"/>
      <c r="H26" s="33"/>
      <c r="I26" s="33"/>
      <c r="J26" s="33"/>
      <c r="K26" s="33"/>
      <c r="L26" s="33"/>
      <c r="M26" s="33"/>
      <c r="N26" s="33"/>
      <c r="O26" s="33"/>
      <c r="P26" s="33"/>
      <c r="Q26" s="33"/>
      <c r="R26" s="33"/>
      <c r="S26" s="33"/>
    </row>
    <row r="27" spans="2:21" x14ac:dyDescent="0.3">
      <c r="B27" s="22" t="s">
        <v>164</v>
      </c>
      <c r="D27" s="32"/>
      <c r="E27" s="33"/>
      <c r="F27" s="33"/>
      <c r="G27" s="33"/>
      <c r="H27" s="33"/>
      <c r="I27" s="33"/>
      <c r="J27" s="33"/>
      <c r="K27" s="33"/>
      <c r="L27" s="33"/>
      <c r="M27" s="33"/>
      <c r="N27" s="33"/>
      <c r="O27" s="33"/>
      <c r="P27" s="33"/>
      <c r="Q27" s="33"/>
      <c r="R27" s="33"/>
      <c r="S27" s="33"/>
    </row>
    <row r="28" spans="2:21" x14ac:dyDescent="0.3">
      <c r="D28" s="32"/>
      <c r="E28" s="33"/>
      <c r="F28" s="33"/>
      <c r="G28" s="33"/>
      <c r="H28" s="33"/>
      <c r="I28" s="33"/>
      <c r="J28" s="33"/>
      <c r="K28" s="33"/>
      <c r="L28" s="33"/>
      <c r="M28" s="33"/>
      <c r="N28" s="33"/>
      <c r="O28" s="33"/>
      <c r="P28" s="33"/>
      <c r="Q28" s="33"/>
      <c r="R28" s="33"/>
      <c r="S28" s="33"/>
    </row>
    <row r="29" spans="2:21" x14ac:dyDescent="0.3">
      <c r="C29" s="26"/>
      <c r="D29" s="27" t="str">
        <f>D16</f>
        <v>2010/11</v>
      </c>
      <c r="E29" s="27" t="str">
        <f t="shared" ref="E29:T29" si="8">E16</f>
        <v>2011/12</v>
      </c>
      <c r="F29" s="27" t="str">
        <f t="shared" si="8"/>
        <v>2012/13</v>
      </c>
      <c r="G29" s="27" t="str">
        <f t="shared" si="8"/>
        <v>2013/14</v>
      </c>
      <c r="H29" s="27" t="str">
        <f t="shared" si="8"/>
        <v>2014/15</v>
      </c>
      <c r="I29" s="27" t="str">
        <f t="shared" si="8"/>
        <v>2015/16</v>
      </c>
      <c r="J29" s="27" t="str">
        <f t="shared" si="8"/>
        <v>2016/17</v>
      </c>
      <c r="K29" s="27" t="str">
        <f t="shared" si="8"/>
        <v>2017/18</v>
      </c>
      <c r="L29" s="27" t="str">
        <f t="shared" si="8"/>
        <v>2018/19</v>
      </c>
      <c r="M29" s="27" t="str">
        <f t="shared" si="8"/>
        <v>2019/20</v>
      </c>
      <c r="N29" s="27" t="str">
        <f t="shared" si="8"/>
        <v>2020/21</v>
      </c>
      <c r="O29" s="27" t="str">
        <f t="shared" si="8"/>
        <v>2021/22</v>
      </c>
      <c r="P29" s="27" t="str">
        <f t="shared" si="8"/>
        <v>2022/23</v>
      </c>
      <c r="Q29" s="27" t="str">
        <f t="shared" si="8"/>
        <v>2023/24</v>
      </c>
      <c r="R29" s="27" t="str">
        <f t="shared" si="8"/>
        <v>2024/25</v>
      </c>
      <c r="S29" s="27" t="str">
        <f t="shared" si="8"/>
        <v>2025/26</v>
      </c>
      <c r="T29" s="27" t="str">
        <f t="shared" si="8"/>
        <v>2026/27</v>
      </c>
    </row>
    <row r="30" spans="2:21" x14ac:dyDescent="0.3">
      <c r="C30" s="3" t="s">
        <v>107</v>
      </c>
      <c r="D30" s="51"/>
      <c r="E30" s="29">
        <f>'Input Data'!B297</f>
        <v>987.02657831028284</v>
      </c>
      <c r="F30" s="29">
        <f>'Input Data'!C297</f>
        <v>1198.4049916061242</v>
      </c>
      <c r="G30" s="29">
        <f>'Input Data'!D297</f>
        <v>1113.361162403241</v>
      </c>
      <c r="H30" s="29">
        <f>'Input Data'!E297</f>
        <v>1136.7935280903562</v>
      </c>
      <c r="I30" s="29">
        <f>'Input Data'!F297</f>
        <v>1253.3150648949859</v>
      </c>
      <c r="J30" s="29">
        <f>'Input Data'!G297</f>
        <v>1270.037251719637</v>
      </c>
      <c r="K30" s="29">
        <f>'Input Data'!H297</f>
        <v>1233.3067748616847</v>
      </c>
      <c r="L30" s="29">
        <f>'Input Data'!I297</f>
        <v>1224.657248672818</v>
      </c>
      <c r="M30" s="29">
        <f>'Input Data'!J297</f>
        <v>1192.4790930875188</v>
      </c>
      <c r="N30" s="29">
        <f>'Input Data'!K297</f>
        <v>1097.0329994863673</v>
      </c>
      <c r="O30" s="29">
        <f>'Input Data'!L297</f>
        <v>1128.2543533429352</v>
      </c>
      <c r="P30" s="29">
        <f>'Input Data'!M297</f>
        <v>1086.3404583845368</v>
      </c>
      <c r="Q30" s="29">
        <f>'Input Data'!N297</f>
        <v>1071.396660656786</v>
      </c>
      <c r="R30" s="30">
        <f t="shared" ref="R30:S30" si="9">R9*($D$6+1)-Q9+R17</f>
        <v>1110.0349924070179</v>
      </c>
      <c r="S30" s="30">
        <f t="shared" si="9"/>
        <v>1074.5624065520678</v>
      </c>
      <c r="T30" s="30">
        <f>T9*($D$6+1)-S9+T17</f>
        <v>1070.4301353267213</v>
      </c>
    </row>
    <row r="31" spans="2:21" x14ac:dyDescent="0.3">
      <c r="C31" s="3" t="s">
        <v>111</v>
      </c>
      <c r="D31" s="51"/>
      <c r="E31" s="29">
        <f>E30</f>
        <v>987.02657831028284</v>
      </c>
      <c r="F31" s="29">
        <f t="shared" ref="F31:Q31" si="10">F30</f>
        <v>1198.4049916061242</v>
      </c>
      <c r="G31" s="29">
        <f t="shared" si="10"/>
        <v>1113.361162403241</v>
      </c>
      <c r="H31" s="29">
        <f t="shared" si="10"/>
        <v>1136.7935280903562</v>
      </c>
      <c r="I31" s="29">
        <f t="shared" si="10"/>
        <v>1253.3150648949859</v>
      </c>
      <c r="J31" s="29">
        <f t="shared" si="10"/>
        <v>1270.037251719637</v>
      </c>
      <c r="K31" s="29">
        <f t="shared" si="10"/>
        <v>1233.3067748616847</v>
      </c>
      <c r="L31" s="29">
        <f t="shared" si="10"/>
        <v>1224.657248672818</v>
      </c>
      <c r="M31" s="29">
        <f t="shared" si="10"/>
        <v>1192.4790930875188</v>
      </c>
      <c r="N31" s="29">
        <f t="shared" si="10"/>
        <v>1097.0329994863673</v>
      </c>
      <c r="O31" s="29">
        <f t="shared" si="10"/>
        <v>1128.2543533429352</v>
      </c>
      <c r="P31" s="29">
        <f t="shared" si="10"/>
        <v>1086.3404583845368</v>
      </c>
      <c r="Q31" s="29">
        <f t="shared" si="10"/>
        <v>1071.396660656786</v>
      </c>
      <c r="R31" s="30">
        <f t="shared" ref="R31:S31" si="11">R9*($D$6+1)-Q10+R18</f>
        <v>1110.0349924070179</v>
      </c>
      <c r="S31" s="30">
        <f t="shared" si="11"/>
        <v>1291.3485994072616</v>
      </c>
      <c r="T31" s="30">
        <f>T9*($D$6+1)-S10+T18</f>
        <v>1335.9424532529108</v>
      </c>
      <c r="U31" s="32"/>
    </row>
    <row r="33" spans="2:21" x14ac:dyDescent="0.3">
      <c r="B33" s="22" t="s">
        <v>154</v>
      </c>
    </row>
    <row r="35" spans="2:21" x14ac:dyDescent="0.3">
      <c r="C35" s="36"/>
      <c r="D35" s="28" t="str">
        <f>D29</f>
        <v>2010/11</v>
      </c>
      <c r="E35" s="28" t="str">
        <f t="shared" ref="E35:T35" si="12">E29</f>
        <v>2011/12</v>
      </c>
      <c r="F35" s="28" t="str">
        <f t="shared" si="12"/>
        <v>2012/13</v>
      </c>
      <c r="G35" s="28" t="str">
        <f t="shared" si="12"/>
        <v>2013/14</v>
      </c>
      <c r="H35" s="28" t="str">
        <f t="shared" si="12"/>
        <v>2014/15</v>
      </c>
      <c r="I35" s="28" t="str">
        <f t="shared" si="12"/>
        <v>2015/16</v>
      </c>
      <c r="J35" s="28" t="str">
        <f t="shared" si="12"/>
        <v>2016/17</v>
      </c>
      <c r="K35" s="28" t="str">
        <f t="shared" si="12"/>
        <v>2017/18</v>
      </c>
      <c r="L35" s="28" t="str">
        <f t="shared" si="12"/>
        <v>2018/19</v>
      </c>
      <c r="M35" s="28" t="str">
        <f t="shared" si="12"/>
        <v>2019/20</v>
      </c>
      <c r="N35" s="28" t="str">
        <f t="shared" si="12"/>
        <v>2020/21</v>
      </c>
      <c r="O35" s="28" t="str">
        <f t="shared" si="12"/>
        <v>2021/22</v>
      </c>
      <c r="P35" s="28" t="str">
        <f t="shared" si="12"/>
        <v>2022/23</v>
      </c>
      <c r="Q35" s="28" t="str">
        <f t="shared" si="12"/>
        <v>2023/24</v>
      </c>
      <c r="R35" s="28" t="str">
        <f t="shared" si="12"/>
        <v>2024/25</v>
      </c>
      <c r="S35" s="28" t="str">
        <f t="shared" si="12"/>
        <v>2025/26</v>
      </c>
      <c r="T35" s="28" t="str">
        <f t="shared" si="12"/>
        <v>2026/27</v>
      </c>
    </row>
    <row r="36" spans="2:21" x14ac:dyDescent="0.3">
      <c r="C36" s="3" t="s">
        <v>107</v>
      </c>
      <c r="D36" s="37"/>
      <c r="E36" s="29">
        <f t="shared" ref="E36:T36" si="13">E30</f>
        <v>987.02657831028284</v>
      </c>
      <c r="F36" s="29">
        <f t="shared" si="13"/>
        <v>1198.4049916061242</v>
      </c>
      <c r="G36" s="29">
        <f t="shared" si="13"/>
        <v>1113.361162403241</v>
      </c>
      <c r="H36" s="29">
        <f t="shared" si="13"/>
        <v>1136.7935280903562</v>
      </c>
      <c r="I36" s="29">
        <f t="shared" si="13"/>
        <v>1253.3150648949859</v>
      </c>
      <c r="J36" s="29">
        <f t="shared" si="13"/>
        <v>1270.037251719637</v>
      </c>
      <c r="K36" s="29">
        <f t="shared" si="13"/>
        <v>1233.3067748616847</v>
      </c>
      <c r="L36" s="29">
        <f t="shared" si="13"/>
        <v>1224.657248672818</v>
      </c>
      <c r="M36" s="29">
        <f t="shared" si="13"/>
        <v>1192.4790930875188</v>
      </c>
      <c r="N36" s="29">
        <f t="shared" si="13"/>
        <v>1097.0329994863673</v>
      </c>
      <c r="O36" s="29">
        <f t="shared" si="13"/>
        <v>1128.2543533429352</v>
      </c>
      <c r="P36" s="29">
        <f t="shared" si="13"/>
        <v>1086.3404583845368</v>
      </c>
      <c r="Q36" s="29">
        <f t="shared" si="13"/>
        <v>1071.396660656786</v>
      </c>
      <c r="R36" s="30">
        <f t="shared" si="13"/>
        <v>1110.0349924070179</v>
      </c>
      <c r="S36" s="30">
        <f t="shared" si="13"/>
        <v>1074.5624065520678</v>
      </c>
      <c r="T36" s="30">
        <f t="shared" si="13"/>
        <v>1070.4301353267213</v>
      </c>
      <c r="U36" s="32"/>
    </row>
    <row r="37" spans="2:21" x14ac:dyDescent="0.3">
      <c r="C37" s="3" t="s">
        <v>111</v>
      </c>
      <c r="D37" s="37"/>
      <c r="E37" s="29">
        <f>E31</f>
        <v>987.02657831028284</v>
      </c>
      <c r="F37" s="29">
        <f t="shared" ref="F37:T37" si="14">F31</f>
        <v>1198.4049916061242</v>
      </c>
      <c r="G37" s="29">
        <f t="shared" si="14"/>
        <v>1113.361162403241</v>
      </c>
      <c r="H37" s="29">
        <f t="shared" si="14"/>
        <v>1136.7935280903562</v>
      </c>
      <c r="I37" s="29">
        <f t="shared" si="14"/>
        <v>1253.3150648949859</v>
      </c>
      <c r="J37" s="29">
        <f t="shared" si="14"/>
        <v>1270.037251719637</v>
      </c>
      <c r="K37" s="29">
        <f t="shared" si="14"/>
        <v>1233.3067748616847</v>
      </c>
      <c r="L37" s="29">
        <f t="shared" si="14"/>
        <v>1224.657248672818</v>
      </c>
      <c r="M37" s="29">
        <f t="shared" si="14"/>
        <v>1192.4790930875188</v>
      </c>
      <c r="N37" s="29">
        <f t="shared" si="14"/>
        <v>1097.0329994863673</v>
      </c>
      <c r="O37" s="29">
        <f t="shared" si="14"/>
        <v>1128.2543533429352</v>
      </c>
      <c r="P37" s="29">
        <f t="shared" si="14"/>
        <v>1086.3404583845368</v>
      </c>
      <c r="Q37" s="29">
        <f t="shared" si="14"/>
        <v>1071.396660656786</v>
      </c>
      <c r="R37" s="30">
        <f t="shared" si="14"/>
        <v>1110.0349924070179</v>
      </c>
      <c r="S37" s="30">
        <f t="shared" si="14"/>
        <v>1291.3485994072616</v>
      </c>
      <c r="T37" s="30">
        <f t="shared" si="14"/>
        <v>1335.9424532529108</v>
      </c>
      <c r="U37" s="32"/>
    </row>
    <row r="38" spans="2:21" x14ac:dyDescent="0.3">
      <c r="C38" s="3" t="s">
        <v>25</v>
      </c>
      <c r="D38" s="36"/>
      <c r="E38" s="29">
        <f>'Input Data'!B95</f>
        <v>244.10266618029519</v>
      </c>
      <c r="F38" s="29">
        <f>'Input Data'!C95</f>
        <v>271.87866108144715</v>
      </c>
      <c r="G38" s="29">
        <f>'Input Data'!D95</f>
        <v>291.25547063718705</v>
      </c>
      <c r="H38" s="29">
        <f>'Input Data'!E95</f>
        <v>351.52485237278967</v>
      </c>
      <c r="I38" s="29">
        <f>'Input Data'!F95</f>
        <v>410.75506797953756</v>
      </c>
      <c r="J38" s="29">
        <f>'Input Data'!G95</f>
        <v>378.03264366956523</v>
      </c>
      <c r="K38" s="29">
        <f>'Input Data'!H95</f>
        <v>393.32289331455416</v>
      </c>
      <c r="L38" s="29">
        <f>'Input Data'!I95</f>
        <v>415.1069989622664</v>
      </c>
      <c r="M38" s="29">
        <f>'Input Data'!J95</f>
        <v>355.86397171864542</v>
      </c>
      <c r="N38" s="29">
        <f>'Input Data'!K95</f>
        <v>390.75773138496277</v>
      </c>
      <c r="O38" s="29">
        <f>'Input Data'!L95</f>
        <v>346.1785288592954</v>
      </c>
      <c r="P38" s="29">
        <f>'Input Data'!M95</f>
        <v>332.37511723376787</v>
      </c>
      <c r="Q38" s="29">
        <f>'Input Data'!N95</f>
        <v>428.65353967962085</v>
      </c>
      <c r="R38" s="30">
        <f>'Input Data'!O95</f>
        <v>380.03642810283475</v>
      </c>
      <c r="S38" s="30">
        <f>'Input Data'!P95</f>
        <v>380.03642810283475</v>
      </c>
      <c r="T38" s="30">
        <f>'Input Data'!Q95</f>
        <v>380.03642810283475</v>
      </c>
      <c r="U38" s="32"/>
    </row>
    <row r="39" spans="2:21" x14ac:dyDescent="0.3">
      <c r="C39" s="3" t="s">
        <v>30</v>
      </c>
      <c r="D39" s="36"/>
      <c r="E39" s="29">
        <f>'Input Data'!B121</f>
        <v>112.59937111446702</v>
      </c>
      <c r="F39" s="29">
        <f>'Input Data'!C121</f>
        <v>210.9851310379787</v>
      </c>
      <c r="G39" s="29">
        <f>'Input Data'!D121</f>
        <v>179.51723163378432</v>
      </c>
      <c r="H39" s="29">
        <f>'Input Data'!E121</f>
        <v>216.59712452558807</v>
      </c>
      <c r="I39" s="29">
        <f>'Input Data'!F121</f>
        <v>174.09594822818801</v>
      </c>
      <c r="J39" s="29">
        <f>'Input Data'!G121</f>
        <v>187.93415938659783</v>
      </c>
      <c r="K39" s="29">
        <f>'Input Data'!H121</f>
        <v>141.08062062749858</v>
      </c>
      <c r="L39" s="29">
        <f>'Input Data'!I121</f>
        <v>154.50867246621797</v>
      </c>
      <c r="M39" s="29">
        <f>'Input Data'!J121</f>
        <v>134.30658203344035</v>
      </c>
      <c r="N39" s="29">
        <f>'Input Data'!K121</f>
        <v>110.19381868343592</v>
      </c>
      <c r="O39" s="29">
        <f>'Input Data'!L121</f>
        <v>143.39821848239393</v>
      </c>
      <c r="P39" s="29">
        <f>'Input Data'!M121</f>
        <v>180.27144892354181</v>
      </c>
      <c r="Q39" s="29">
        <f>'Input Data'!N121</f>
        <v>184.03556144265187</v>
      </c>
      <c r="R39" s="30">
        <f>'Input Data'!O121</f>
        <v>156.28070425058823</v>
      </c>
      <c r="S39" s="30">
        <f>'Input Data'!P121</f>
        <v>148.38957197644305</v>
      </c>
      <c r="T39" s="30">
        <f>'Input Data'!Q121</f>
        <v>158.35510066835795</v>
      </c>
      <c r="U39" s="32"/>
    </row>
    <row r="40" spans="2:21" x14ac:dyDescent="0.3">
      <c r="C40" s="3" t="s">
        <v>108</v>
      </c>
      <c r="D40" s="36"/>
      <c r="E40" s="29">
        <f>E36-E$38-E$39</f>
        <v>630.32454101552071</v>
      </c>
      <c r="F40" s="29">
        <f t="shared" ref="F40:T40" si="15">F36-F$38-F$39</f>
        <v>715.54119948669836</v>
      </c>
      <c r="G40" s="29">
        <f t="shared" si="15"/>
        <v>642.58846013226957</v>
      </c>
      <c r="H40" s="29">
        <f t="shared" si="15"/>
        <v>568.67155119197855</v>
      </c>
      <c r="I40" s="29">
        <f t="shared" si="15"/>
        <v>668.46404868726029</v>
      </c>
      <c r="J40" s="29">
        <f t="shared" si="15"/>
        <v>704.07044866347394</v>
      </c>
      <c r="K40" s="29">
        <f t="shared" si="15"/>
        <v>698.90326091963198</v>
      </c>
      <c r="L40" s="29">
        <f t="shared" si="15"/>
        <v>655.04157724433367</v>
      </c>
      <c r="M40" s="29">
        <f t="shared" si="15"/>
        <v>702.30853933543301</v>
      </c>
      <c r="N40" s="29">
        <f t="shared" si="15"/>
        <v>596.08144941796866</v>
      </c>
      <c r="O40" s="29">
        <f t="shared" si="15"/>
        <v>638.67760600124598</v>
      </c>
      <c r="P40" s="29">
        <f t="shared" si="15"/>
        <v>573.69389222722702</v>
      </c>
      <c r="Q40" s="29">
        <f t="shared" si="15"/>
        <v>458.70755953451328</v>
      </c>
      <c r="R40" s="30">
        <f t="shared" si="15"/>
        <v>573.7178600535949</v>
      </c>
      <c r="S40" s="30">
        <f t="shared" si="15"/>
        <v>546.13640647278999</v>
      </c>
      <c r="T40" s="30">
        <f t="shared" si="15"/>
        <v>532.03860655552853</v>
      </c>
      <c r="U40" s="32"/>
    </row>
    <row r="41" spans="2:21" x14ac:dyDescent="0.3">
      <c r="C41" s="3" t="s">
        <v>112</v>
      </c>
      <c r="D41" s="36"/>
      <c r="E41" s="29">
        <f>E37-E$38-E$39</f>
        <v>630.32454101552071</v>
      </c>
      <c r="F41" s="29">
        <f t="shared" ref="F41:T41" si="16">F37-F$38-F$39</f>
        <v>715.54119948669836</v>
      </c>
      <c r="G41" s="29">
        <f t="shared" si="16"/>
        <v>642.58846013226957</v>
      </c>
      <c r="H41" s="29">
        <f t="shared" si="16"/>
        <v>568.67155119197855</v>
      </c>
      <c r="I41" s="29">
        <f t="shared" si="16"/>
        <v>668.46404868726029</v>
      </c>
      <c r="J41" s="29">
        <f t="shared" si="16"/>
        <v>704.07044866347394</v>
      </c>
      <c r="K41" s="29">
        <f t="shared" si="16"/>
        <v>698.90326091963198</v>
      </c>
      <c r="L41" s="29">
        <f t="shared" si="16"/>
        <v>655.04157724433367</v>
      </c>
      <c r="M41" s="29">
        <f t="shared" si="16"/>
        <v>702.30853933543301</v>
      </c>
      <c r="N41" s="29">
        <f t="shared" si="16"/>
        <v>596.08144941796866</v>
      </c>
      <c r="O41" s="29">
        <f t="shared" si="16"/>
        <v>638.67760600124598</v>
      </c>
      <c r="P41" s="29">
        <f t="shared" si="16"/>
        <v>573.69389222722702</v>
      </c>
      <c r="Q41" s="29">
        <f t="shared" si="16"/>
        <v>458.70755953451328</v>
      </c>
      <c r="R41" s="30">
        <f t="shared" si="16"/>
        <v>573.7178600535949</v>
      </c>
      <c r="S41" s="30">
        <f t="shared" si="16"/>
        <v>762.92259932798379</v>
      </c>
      <c r="T41" s="30">
        <f t="shared" si="16"/>
        <v>797.55092448171808</v>
      </c>
      <c r="U41" s="32"/>
    </row>
    <row r="42" spans="2:21" x14ac:dyDescent="0.3">
      <c r="C42" s="22"/>
      <c r="D42" s="32"/>
      <c r="E42" s="52"/>
      <c r="F42" s="52"/>
      <c r="G42" s="52"/>
      <c r="H42" s="52"/>
      <c r="I42" s="52"/>
      <c r="J42" s="52"/>
      <c r="K42" s="52"/>
      <c r="L42" s="52"/>
      <c r="M42" s="52"/>
      <c r="N42" s="52"/>
      <c r="O42" s="52"/>
      <c r="P42" s="52"/>
      <c r="Q42" s="40"/>
      <c r="R42" s="40"/>
      <c r="S42" s="40"/>
      <c r="T42" s="32"/>
    </row>
    <row r="43" spans="2:21" x14ac:dyDescent="0.3">
      <c r="B43" s="22" t="s">
        <v>159</v>
      </c>
      <c r="C43" s="22"/>
      <c r="D43" s="32"/>
      <c r="E43" s="52"/>
      <c r="F43" s="52"/>
      <c r="G43" s="52"/>
      <c r="H43" s="52"/>
      <c r="I43" s="52"/>
      <c r="J43" s="52"/>
      <c r="K43" s="52"/>
      <c r="L43" s="52"/>
      <c r="M43" s="52"/>
      <c r="N43" s="52"/>
      <c r="O43" s="52"/>
      <c r="P43" s="52"/>
      <c r="Q43" s="40"/>
      <c r="R43" s="40"/>
      <c r="S43" s="40"/>
      <c r="T43" s="32"/>
    </row>
    <row r="44" spans="2:21" x14ac:dyDescent="0.3">
      <c r="C44" s="22"/>
      <c r="D44" s="32"/>
      <c r="E44" s="52"/>
      <c r="F44" s="52"/>
      <c r="G44" s="52"/>
      <c r="H44" s="52"/>
      <c r="I44" s="52"/>
      <c r="J44" s="52"/>
      <c r="K44" s="52"/>
      <c r="L44" s="52"/>
      <c r="M44" s="52"/>
      <c r="N44" s="52"/>
      <c r="O44" s="52"/>
      <c r="P44" s="52"/>
      <c r="Q44" s="40"/>
      <c r="R44" s="40"/>
      <c r="S44" s="40"/>
      <c r="T44" s="32"/>
    </row>
    <row r="45" spans="2:21" x14ac:dyDescent="0.3">
      <c r="C45" s="3" t="s">
        <v>99</v>
      </c>
      <c r="D45" s="27">
        <f>'Input Data'!B218</f>
        <v>11.690393775138677</v>
      </c>
      <c r="E45" s="52"/>
      <c r="F45" s="52"/>
      <c r="G45" s="52"/>
      <c r="H45" s="52"/>
      <c r="I45" s="52"/>
      <c r="J45" s="52"/>
      <c r="K45" s="52"/>
      <c r="L45" s="52"/>
      <c r="M45" s="52"/>
      <c r="N45" s="52"/>
      <c r="O45" s="52"/>
      <c r="P45" s="52"/>
      <c r="Q45" s="40"/>
      <c r="R45" s="40"/>
      <c r="S45" s="40"/>
      <c r="T45" s="32"/>
    </row>
    <row r="46" spans="2:21" x14ac:dyDescent="0.3">
      <c r="C46" s="22"/>
      <c r="D46" s="32"/>
      <c r="E46" s="52"/>
      <c r="F46" s="52"/>
      <c r="G46" s="52"/>
      <c r="H46" s="52"/>
      <c r="I46" s="52"/>
      <c r="J46" s="52"/>
      <c r="K46" s="52"/>
      <c r="L46" s="52"/>
      <c r="M46" s="52"/>
      <c r="N46" s="52"/>
      <c r="O46" s="52"/>
      <c r="P46" s="52"/>
      <c r="Q46" s="40"/>
      <c r="R46" s="40"/>
      <c r="S46" s="40"/>
      <c r="T46" s="32"/>
    </row>
    <row r="47" spans="2:21" x14ac:dyDescent="0.3">
      <c r="C47" s="22"/>
      <c r="D47" s="29" t="str">
        <f>R35</f>
        <v>2024/25</v>
      </c>
      <c r="E47" s="29" t="str">
        <f>S35</f>
        <v>2025/26</v>
      </c>
      <c r="F47" s="29" t="str">
        <f>T35</f>
        <v>2026/27</v>
      </c>
      <c r="G47" s="52"/>
      <c r="H47" s="52"/>
      <c r="I47" s="52"/>
      <c r="J47" s="52"/>
      <c r="K47" s="52"/>
      <c r="L47" s="52"/>
      <c r="M47" s="52"/>
      <c r="N47" s="52"/>
      <c r="O47" s="52"/>
      <c r="P47" s="52"/>
      <c r="Q47" s="40"/>
      <c r="R47" s="40"/>
      <c r="S47" s="40"/>
      <c r="T47" s="32"/>
    </row>
    <row r="48" spans="2:21" x14ac:dyDescent="0.3">
      <c r="C48" s="3" t="s">
        <v>108</v>
      </c>
      <c r="D48" s="30">
        <f t="shared" ref="D48:F49" si="17">R40</f>
        <v>573.7178600535949</v>
      </c>
      <c r="E48" s="29">
        <f t="shared" si="17"/>
        <v>546.13640647278999</v>
      </c>
      <c r="F48" s="29">
        <f t="shared" si="17"/>
        <v>532.03860655552853</v>
      </c>
      <c r="G48" s="52"/>
      <c r="H48" s="52"/>
      <c r="I48" s="52"/>
      <c r="J48" s="52"/>
      <c r="K48" s="52"/>
      <c r="L48" s="52"/>
      <c r="M48" s="52"/>
      <c r="N48" s="52"/>
      <c r="O48" s="52"/>
      <c r="P48" s="52"/>
      <c r="Q48" s="40"/>
      <c r="R48" s="40"/>
      <c r="S48" s="40"/>
      <c r="T48" s="32"/>
    </row>
    <row r="49" spans="2:20" x14ac:dyDescent="0.3">
      <c r="C49" s="3" t="s">
        <v>112</v>
      </c>
      <c r="D49" s="30">
        <f t="shared" si="17"/>
        <v>573.7178600535949</v>
      </c>
      <c r="E49" s="29">
        <f t="shared" si="17"/>
        <v>762.92259932798379</v>
      </c>
      <c r="F49" s="29">
        <f t="shared" si="17"/>
        <v>797.55092448171808</v>
      </c>
      <c r="G49" s="52"/>
      <c r="H49" s="52"/>
      <c r="I49" s="52"/>
      <c r="J49" s="52"/>
      <c r="K49" s="52"/>
      <c r="L49" s="52"/>
      <c r="M49" s="52"/>
      <c r="N49" s="52"/>
      <c r="O49" s="52"/>
      <c r="P49" s="52"/>
      <c r="Q49" s="40"/>
      <c r="R49" s="40"/>
      <c r="S49" s="40"/>
      <c r="T49" s="32"/>
    </row>
    <row r="50" spans="2:20" x14ac:dyDescent="0.3">
      <c r="C50" s="3" t="s">
        <v>160</v>
      </c>
      <c r="D50" s="30">
        <f>'Input Data'!B146</f>
        <v>22.316124046794673</v>
      </c>
      <c r="E50" s="29">
        <f>'Input Data'!C146</f>
        <v>22.603534440387747</v>
      </c>
      <c r="F50" s="29">
        <f>'Input Data'!D146</f>
        <v>66.557128058770687</v>
      </c>
      <c r="G50" s="52"/>
      <c r="H50" s="52"/>
      <c r="I50" s="52"/>
      <c r="J50" s="52"/>
      <c r="K50" s="52"/>
      <c r="L50" s="52"/>
      <c r="M50" s="52"/>
      <c r="N50" s="52"/>
      <c r="O50" s="52"/>
      <c r="P50" s="52"/>
      <c r="Q50" s="40"/>
      <c r="R50" s="40"/>
      <c r="S50" s="40"/>
      <c r="T50" s="32"/>
    </row>
    <row r="51" spans="2:20" x14ac:dyDescent="0.3">
      <c r="C51" s="3" t="s">
        <v>126</v>
      </c>
      <c r="D51" s="30">
        <f>D48-D$50-$D$45</f>
        <v>539.71134223166155</v>
      </c>
      <c r="E51" s="29">
        <f t="shared" ref="E51:F52" si="18">E48-E$50-$D$45</f>
        <v>511.84247825726356</v>
      </c>
      <c r="F51" s="29">
        <f t="shared" si="18"/>
        <v>453.7910847216192</v>
      </c>
      <c r="G51" s="52"/>
      <c r="H51" s="52"/>
      <c r="I51" s="52"/>
      <c r="J51" s="52"/>
      <c r="K51" s="52"/>
      <c r="L51" s="52"/>
      <c r="M51" s="52"/>
      <c r="N51" s="52"/>
      <c r="O51" s="52"/>
      <c r="P51" s="52"/>
      <c r="Q51" s="40"/>
      <c r="R51" s="40"/>
      <c r="S51" s="40"/>
      <c r="T51" s="32"/>
    </row>
    <row r="52" spans="2:20" x14ac:dyDescent="0.3">
      <c r="C52" s="3" t="s">
        <v>127</v>
      </c>
      <c r="D52" s="30">
        <f>D49-D$50-$D$45</f>
        <v>539.71134223166155</v>
      </c>
      <c r="E52" s="29">
        <f t="shared" si="18"/>
        <v>728.62867111245737</v>
      </c>
      <c r="F52" s="29">
        <f t="shared" si="18"/>
        <v>719.30340264780875</v>
      </c>
      <c r="G52" s="52"/>
      <c r="H52" s="52"/>
      <c r="I52" s="52"/>
      <c r="J52" s="52"/>
      <c r="K52" s="52"/>
      <c r="L52" s="52"/>
      <c r="M52" s="52"/>
      <c r="N52" s="52"/>
      <c r="O52" s="52"/>
      <c r="P52" s="52"/>
      <c r="Q52" s="40"/>
      <c r="R52" s="40"/>
      <c r="S52" s="40"/>
      <c r="T52" s="32"/>
    </row>
    <row r="53" spans="2:20" x14ac:dyDescent="0.3">
      <c r="C53" s="22"/>
      <c r="D53" s="32"/>
      <c r="E53" s="52"/>
      <c r="F53" s="52"/>
      <c r="G53" s="52"/>
      <c r="H53" s="52"/>
      <c r="I53" s="52"/>
      <c r="J53" s="52"/>
      <c r="K53" s="52"/>
      <c r="L53" s="52"/>
      <c r="M53" s="52"/>
      <c r="N53" s="52"/>
      <c r="O53" s="52"/>
      <c r="P53" s="52"/>
      <c r="Q53" s="40"/>
      <c r="R53" s="40"/>
      <c r="S53" s="40"/>
      <c r="T53" s="32"/>
    </row>
    <row r="54" spans="2:20" x14ac:dyDescent="0.3">
      <c r="B54" s="22" t="s">
        <v>117</v>
      </c>
      <c r="C54" s="22"/>
      <c r="D54" s="32"/>
      <c r="E54" s="52"/>
      <c r="F54" s="52"/>
      <c r="G54" s="52"/>
      <c r="H54" s="52"/>
      <c r="I54" s="52"/>
      <c r="J54" s="52"/>
      <c r="K54" s="52"/>
      <c r="L54" s="52"/>
      <c r="M54" s="52"/>
      <c r="N54" s="52"/>
      <c r="O54" s="52"/>
      <c r="P54" s="52"/>
      <c r="Q54" s="40"/>
      <c r="R54" s="40"/>
      <c r="S54" s="40"/>
      <c r="T54" s="32"/>
    </row>
    <row r="55" spans="2:20" x14ac:dyDescent="0.3">
      <c r="C55" s="22"/>
      <c r="D55" s="32"/>
      <c r="E55" s="52"/>
      <c r="F55" s="52"/>
      <c r="G55" s="52"/>
      <c r="H55" s="52"/>
      <c r="I55" s="52"/>
      <c r="J55" s="52"/>
      <c r="K55" s="52"/>
      <c r="L55" s="52"/>
      <c r="M55" s="52"/>
      <c r="N55" s="52"/>
      <c r="O55" s="52"/>
      <c r="P55" s="52"/>
      <c r="Q55" s="40"/>
      <c r="R55" s="40"/>
      <c r="S55" s="40"/>
      <c r="T55" s="32"/>
    </row>
    <row r="56" spans="2:20" x14ac:dyDescent="0.3">
      <c r="C56" s="3" t="s">
        <v>100</v>
      </c>
      <c r="D56" s="42">
        <f>'Input Data'!B84</f>
        <v>0.98786098704466196</v>
      </c>
      <c r="E56" s="52"/>
      <c r="F56" s="52"/>
      <c r="G56" s="52"/>
      <c r="H56" s="52"/>
      <c r="I56" s="52"/>
      <c r="J56" s="52"/>
      <c r="K56" s="52"/>
      <c r="L56" s="52"/>
      <c r="M56" s="52"/>
      <c r="N56" s="52"/>
      <c r="O56" s="52"/>
      <c r="P56" s="52"/>
      <c r="Q56" s="40"/>
      <c r="R56" s="40"/>
      <c r="S56" s="40"/>
      <c r="T56" s="32"/>
    </row>
    <row r="57" spans="2:20" x14ac:dyDescent="0.3">
      <c r="C57" s="3" t="s">
        <v>128</v>
      </c>
      <c r="D57" s="43">
        <f>'Input Data'!B171</f>
        <v>0.87252851711026624</v>
      </c>
      <c r="E57" s="52"/>
      <c r="F57" s="52"/>
      <c r="G57" s="52"/>
      <c r="H57" s="52"/>
      <c r="I57" s="52"/>
      <c r="J57" s="52"/>
      <c r="K57" s="52"/>
      <c r="L57" s="52"/>
      <c r="M57" s="52"/>
      <c r="N57" s="52"/>
      <c r="O57" s="52"/>
      <c r="P57" s="52"/>
      <c r="Q57" s="40"/>
      <c r="R57" s="40"/>
      <c r="S57" s="40"/>
      <c r="T57" s="32"/>
    </row>
    <row r="58" spans="2:20" x14ac:dyDescent="0.3">
      <c r="C58" s="3" t="s">
        <v>129</v>
      </c>
      <c r="D58" s="43">
        <f>'Input Data'!B195</f>
        <v>0.62643530588119956</v>
      </c>
      <c r="E58" s="52"/>
      <c r="F58" s="52"/>
      <c r="G58" s="52"/>
      <c r="H58" s="52"/>
      <c r="I58" s="52"/>
      <c r="J58" s="52"/>
      <c r="K58" s="52"/>
      <c r="L58" s="52"/>
      <c r="M58" s="52"/>
      <c r="N58" s="52"/>
      <c r="O58" s="52"/>
      <c r="P58" s="52"/>
      <c r="Q58" s="40"/>
      <c r="R58" s="40"/>
      <c r="S58" s="40"/>
      <c r="T58" s="32"/>
    </row>
    <row r="59" spans="2:20" x14ac:dyDescent="0.3">
      <c r="C59" s="22"/>
      <c r="D59" s="32"/>
      <c r="E59" s="52"/>
      <c r="F59" s="52"/>
      <c r="G59" s="52"/>
      <c r="H59" s="52"/>
      <c r="I59" s="52"/>
      <c r="J59" s="52"/>
      <c r="K59" s="52"/>
      <c r="L59" s="52"/>
      <c r="M59" s="52"/>
      <c r="N59" s="52"/>
      <c r="O59" s="52"/>
      <c r="P59" s="52"/>
      <c r="Q59" s="40"/>
      <c r="R59" s="40"/>
      <c r="S59" s="40"/>
      <c r="T59" s="32"/>
    </row>
    <row r="60" spans="2:20" x14ac:dyDescent="0.3">
      <c r="C60" s="3" t="s">
        <v>101</v>
      </c>
      <c r="D60" s="29" t="str">
        <f>F47</f>
        <v>2026/27</v>
      </c>
      <c r="E60" s="52"/>
      <c r="F60" s="52"/>
      <c r="G60" s="52"/>
      <c r="H60" s="52"/>
      <c r="I60" s="52"/>
      <c r="J60" s="52"/>
      <c r="K60" s="52"/>
      <c r="L60" s="52"/>
      <c r="M60" s="52"/>
      <c r="N60" s="52"/>
      <c r="O60" s="52"/>
      <c r="P60" s="52"/>
      <c r="Q60" s="40"/>
      <c r="R60" s="40"/>
      <c r="S60" s="40"/>
      <c r="T60" s="32"/>
    </row>
    <row r="61" spans="2:20" x14ac:dyDescent="0.3">
      <c r="C61" s="3" t="s">
        <v>118</v>
      </c>
      <c r="D61" s="29" t="str">
        <f>E47</f>
        <v>2025/26</v>
      </c>
      <c r="E61" s="52"/>
      <c r="F61" s="52"/>
      <c r="G61" s="52"/>
      <c r="H61" s="52"/>
      <c r="I61" s="52"/>
      <c r="J61" s="52"/>
      <c r="K61" s="52"/>
      <c r="L61" s="52"/>
      <c r="M61" s="52"/>
      <c r="N61" s="52"/>
      <c r="O61" s="52"/>
      <c r="P61" s="52"/>
      <c r="Q61" s="40"/>
      <c r="R61" s="40"/>
      <c r="S61" s="40"/>
      <c r="T61" s="32"/>
    </row>
    <row r="62" spans="2:20" x14ac:dyDescent="0.3">
      <c r="C62" s="3" t="s">
        <v>130</v>
      </c>
      <c r="D62" s="30">
        <f>F51/D$56/D$57/D$58</f>
        <v>840.4352670046959</v>
      </c>
      <c r="E62" s="52"/>
      <c r="F62" s="52"/>
      <c r="G62" s="52"/>
      <c r="H62" s="52"/>
      <c r="I62" s="52"/>
      <c r="J62" s="52"/>
      <c r="K62" s="52"/>
      <c r="L62" s="52"/>
      <c r="M62" s="52"/>
      <c r="N62" s="52"/>
      <c r="O62" s="52"/>
      <c r="P62" s="52"/>
      <c r="Q62" s="40"/>
      <c r="R62" s="40"/>
      <c r="S62" s="40"/>
      <c r="T62" s="32"/>
    </row>
    <row r="63" spans="2:20" x14ac:dyDescent="0.3">
      <c r="C63" s="3" t="s">
        <v>131</v>
      </c>
      <c r="D63" s="30">
        <f>F52/D$56/D$57/D$58</f>
        <v>1332.1723753840351</v>
      </c>
      <c r="E63" s="52"/>
      <c r="F63" s="52"/>
      <c r="G63" s="52"/>
      <c r="H63" s="52"/>
      <c r="I63" s="52"/>
      <c r="J63" s="52"/>
      <c r="K63" s="52"/>
      <c r="L63" s="52"/>
      <c r="M63" s="52"/>
      <c r="N63" s="52"/>
      <c r="O63" s="52"/>
      <c r="P63" s="52"/>
      <c r="Q63" s="40"/>
      <c r="R63" s="40"/>
      <c r="S63" s="40"/>
      <c r="T63" s="32"/>
    </row>
    <row r="64" spans="2:20" ht="14.5" x14ac:dyDescent="0.35">
      <c r="C64" s="3" t="s">
        <v>31</v>
      </c>
      <c r="D64" s="30">
        <f>D63-D62</f>
        <v>491.73710837933925</v>
      </c>
      <c r="E64" s="59" t="s">
        <v>207</v>
      </c>
      <c r="F64" s="52"/>
      <c r="G64" s="52"/>
      <c r="H64" s="52"/>
      <c r="I64" s="52"/>
      <c r="J64" s="52"/>
      <c r="K64" s="52"/>
      <c r="L64" s="52"/>
      <c r="M64" s="52"/>
      <c r="N64" s="52"/>
      <c r="O64" s="52"/>
      <c r="P64" s="52"/>
      <c r="Q64" s="40"/>
      <c r="R64" s="40"/>
      <c r="S64" s="40"/>
      <c r="T64" s="32"/>
    </row>
    <row r="65" spans="2:20" x14ac:dyDescent="0.3">
      <c r="C65" s="22"/>
      <c r="D65" s="32"/>
      <c r="E65" s="52"/>
      <c r="F65" s="52"/>
      <c r="G65" s="52"/>
      <c r="H65" s="52"/>
      <c r="I65" s="52"/>
      <c r="J65" s="52"/>
      <c r="K65" s="52"/>
      <c r="L65" s="52"/>
      <c r="M65" s="52"/>
      <c r="N65" s="52"/>
      <c r="O65" s="52"/>
      <c r="P65" s="52"/>
      <c r="Q65" s="40"/>
      <c r="R65" s="40"/>
      <c r="S65" s="40"/>
      <c r="T65" s="32"/>
    </row>
    <row r="66" spans="2:20" x14ac:dyDescent="0.3">
      <c r="B66" s="22" t="s">
        <v>119</v>
      </c>
      <c r="C66" s="22"/>
      <c r="D66" s="32"/>
      <c r="E66" s="52"/>
      <c r="F66" s="52"/>
      <c r="G66" s="52"/>
      <c r="H66" s="52"/>
      <c r="I66" s="52"/>
      <c r="J66" s="52"/>
      <c r="K66" s="52"/>
      <c r="L66" s="52"/>
      <c r="M66" s="52"/>
      <c r="N66" s="52"/>
      <c r="O66" s="52"/>
      <c r="P66" s="52"/>
      <c r="Q66" s="40"/>
      <c r="R66" s="40"/>
      <c r="S66" s="40"/>
      <c r="T66" s="32"/>
    </row>
    <row r="67" spans="2:20" x14ac:dyDescent="0.3">
      <c r="B67" s="22" t="s">
        <v>206</v>
      </c>
      <c r="C67" s="22"/>
      <c r="D67" s="32"/>
      <c r="E67" s="52"/>
      <c r="F67" s="52"/>
      <c r="G67" s="52"/>
      <c r="H67" s="52"/>
      <c r="I67" s="52"/>
      <c r="J67" s="52"/>
      <c r="K67" s="52"/>
      <c r="L67" s="52"/>
      <c r="M67" s="52"/>
      <c r="N67" s="52"/>
      <c r="O67" s="52"/>
      <c r="P67" s="52"/>
      <c r="Q67" s="40"/>
      <c r="R67" s="40"/>
      <c r="S67" s="40"/>
      <c r="T67" s="32"/>
    </row>
    <row r="68" spans="2:20" x14ac:dyDescent="0.3">
      <c r="B68" s="22"/>
      <c r="C68" s="22"/>
      <c r="D68" s="32"/>
      <c r="E68" s="52"/>
      <c r="F68" s="52"/>
      <c r="G68" s="52"/>
      <c r="H68" s="52"/>
      <c r="I68" s="52"/>
      <c r="J68" s="52"/>
      <c r="K68" s="52"/>
      <c r="L68" s="52"/>
      <c r="M68" s="52"/>
      <c r="N68" s="52"/>
      <c r="O68" s="52"/>
      <c r="P68" s="52"/>
      <c r="Q68" s="40"/>
      <c r="R68" s="40"/>
      <c r="S68" s="40"/>
      <c r="T68" s="32"/>
    </row>
    <row r="69" spans="2:20" x14ac:dyDescent="0.3">
      <c r="C69" s="35"/>
      <c r="D69" s="28" t="str">
        <f>D61</f>
        <v>2025/26</v>
      </c>
      <c r="E69" s="52"/>
      <c r="F69" s="52"/>
      <c r="G69" s="52"/>
      <c r="H69" s="52"/>
      <c r="I69" s="52"/>
      <c r="J69" s="52"/>
      <c r="K69" s="52"/>
      <c r="L69" s="52"/>
      <c r="M69" s="52"/>
      <c r="N69" s="52"/>
      <c r="O69" s="52"/>
      <c r="P69" s="52"/>
      <c r="Q69" s="40"/>
      <c r="R69" s="40"/>
      <c r="S69" s="40"/>
      <c r="T69" s="32"/>
    </row>
    <row r="70" spans="2:20" x14ac:dyDescent="0.3">
      <c r="C70" s="24" t="s">
        <v>132</v>
      </c>
      <c r="D70" s="30">
        <f>MAX(D62:D63)</f>
        <v>1332.1723753840351</v>
      </c>
    </row>
    <row r="72" spans="2:20" ht="14.5" x14ac:dyDescent="0.35">
      <c r="B72" s="75" t="s">
        <v>195</v>
      </c>
    </row>
  </sheetData>
  <phoneticPr fontId="15" type="noConversion"/>
  <hyperlinks>
    <hyperlink ref="B72" location="Contents!A1" display="Link to Contents page" xr:uid="{BFF6FCE4-DD17-47ED-ADAC-BC2BD8B8D09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6 0 t b W E d m l i W m A A A A 9 g A A A B I A H A B D b 2 5 m a W c v U G F j a 2 F n Z S 5 4 b W w g o h g A K K A U A A A A A A A A A A A A A A A A A A A A A A A A A A A A h Y 8 x D o I w G I W v Q r r T l m o M I a U k O r h I Y m J i X J t S o R F + D C 2 W u z l 4 J K 8 g R l E 3 x / e 9 b 3 j v f r 3 x b G j q 4 K I 7 a 1 p I U Y Q p C j S o t j B Q p q h 3 x z B G m e B b q U 6 y 1 M E o g 0 0 G W 6 S o c u 6 c E O K 9 x 3 6 G 2 6 4 k j N K I H P L N T l W 6 k e g j m / 9 y a M A 6 C U o j w f e v M Y L h i M 3 x g s W Y c j J B n h v 4 C m z c + 2 x / I F / 1 t e s 7 L T S E 6 y U n U + T k / U E 8 A F B L A w Q U A A I A C A D r S 1 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0 t b W C i K R 7 g O A A A A E Q A A A B M A H A B G b 3 J t d W x h c y 9 T Z W N 0 a W 9 u M S 5 t I K I Y A C i g F A A A A A A A A A A A A A A A A A A A A A A A A A A A A C t O T S 7 J z M 9 T C I b Q h t Y A U E s B A i 0 A F A A C A A g A 6 0 t b W E d m l i W m A A A A 9 g A A A B I A A A A A A A A A A A A A A A A A A A A A A E N v b m Z p Z y 9 Q Y W N r Y W d l L n h t b F B L A Q I t A B Q A A g A I A O t L W 1 g P y u m r p A A A A O k A A A A T A A A A A A A A A A A A A A A A A P I A A A B b Q 2 9 u d G V u d F 9 U e X B l c 1 0 u e G 1 s U E s B A i 0 A F A A C A A g A 6 0 t b 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G 3 C k 5 1 g v 9 M r t Q D V s L P t 4 Q A A A A A A g A A A A A A A 2 Y A A M A A A A A Q A A A A r c j K I F s T p f B E N Q Y a N 9 + 2 m g A A A A A E g A A A o A A A A B A A A A D T Z g A d V / y m A T E H H E c m 6 g s x U A A A A I 8 U + 7 U o 9 A j 0 P 1 L T S r 4 Z H D Q O w 9 D L e f k s Q w Z X k M P 5 8 / b k 6 V C 2 M U 7 V M B 6 4 t a k g T R g l d h q p j F L k u 3 H n A y / 7 R x g S Q I / s 4 d Y U J j d N M X l L d d 4 9 b S 4 g F A A A A E C G 7 x J M O q Q J k K q A n N 9 b d n N v e J F c < / D a t a M a s h u p > 
</file>

<file path=customXml/itemProps1.xml><?xml version="1.0" encoding="utf-8"?>
<ds:datastoreItem xmlns:ds="http://schemas.openxmlformats.org/officeDocument/2006/customXml" ds:itemID="{3E9F0AC0-E341-4C60-8E6C-EC227AD640F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Overview</vt:lpstr>
      <vt:lpstr>Input Data</vt:lpstr>
      <vt:lpstr>Mainstream PGITT &amp; HPITT Target</vt:lpstr>
      <vt:lpstr>Primary</vt:lpstr>
      <vt:lpstr>Maths</vt:lpstr>
      <vt:lpstr>Biology</vt:lpstr>
      <vt:lpstr>Chemistry</vt:lpstr>
      <vt:lpstr>Physics</vt:lpstr>
      <vt:lpstr>Computing</vt:lpstr>
      <vt:lpstr>English</vt:lpstr>
      <vt:lpstr>Classics</vt:lpstr>
      <vt:lpstr>Modern Languages</vt:lpstr>
      <vt:lpstr>Geography</vt:lpstr>
      <vt:lpstr>History </vt:lpstr>
      <vt:lpstr>Art &amp; Design</vt:lpstr>
      <vt:lpstr>Business Studies</vt:lpstr>
      <vt:lpstr>Design &amp; Technology</vt:lpstr>
      <vt:lpstr>Drama</vt:lpstr>
      <vt:lpstr>Music</vt:lpstr>
      <vt:lpstr>Others</vt:lpstr>
      <vt:lpstr>Physical Education</vt:lpstr>
      <vt:lpstr>Religious Education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KOSTRZEWSKI, Melisa</dc:creator>
  <cp:lastModifiedBy>COOK, Melissa</cp:lastModifiedBy>
  <dcterms:created xsi:type="dcterms:W3CDTF">2023-03-07T13:53:22Z</dcterms:created>
  <dcterms:modified xsi:type="dcterms:W3CDTF">2025-04-25T14:16:44Z</dcterms:modified>
</cp:coreProperties>
</file>